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owsley\Downloads\"/>
    </mc:Choice>
  </mc:AlternateContent>
  <bookViews>
    <workbookView xWindow="40" yWindow="370" windowWidth="22400" windowHeight="13700" tabRatio="809" firstSheet="1" activeTab="1"/>
  </bookViews>
  <sheets>
    <sheet name="Instructions" sheetId="5" r:id="rId1"/>
    <sheet name="DP Cost Benchmark Submission" sheetId="1" r:id="rId2"/>
    <sheet name="Project Sheet 1" sheetId="30" r:id="rId3"/>
    <sheet name="Project Sheet 2" sheetId="31" r:id="rId4"/>
    <sheet name="Project Sheet 3" sheetId="32" r:id="rId5"/>
    <sheet name="Worksheet A" sheetId="3" r:id="rId6"/>
    <sheet name="Worksheet B" sheetId="4" r:id="rId7"/>
    <sheet name="Support" sheetId="16" state="hidden" r:id="rId8"/>
  </sheets>
  <definedNames>
    <definedName name="_xlnm._FilterDatabase" localSheetId="1" hidden="1">'DP Cost Benchmark Submission'!$A$9:$T$9</definedName>
    <definedName name="_xlnm.Print_Area" localSheetId="1">'DP Cost Benchmark Submission'!$A$1:$T$22</definedName>
    <definedName name="_xlnm.Print_Area" localSheetId="0">Instructions!$A$1:$A$4</definedName>
    <definedName name="_xlnm.Print_Area" localSheetId="2">'Project Sheet 1'!$A$1:$L$45</definedName>
    <definedName name="_xlnm.Print_Area" localSheetId="3">'Project Sheet 2'!$A$1:$L$45</definedName>
    <definedName name="_xlnm.Print_Area" localSheetId="4">'Project Sheet 3'!$A$1:$L$45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9" i="4" l="1"/>
  <c r="K81" i="4"/>
  <c r="K80" i="4"/>
  <c r="J80" i="4" s="1"/>
  <c r="G80" i="4"/>
  <c r="E80" i="4"/>
  <c r="E130" i="3"/>
  <c r="E114" i="3"/>
  <c r="E61" i="3"/>
  <c r="R16" i="1" l="1"/>
  <c r="S16" i="1" s="1"/>
  <c r="N16" i="1"/>
  <c r="K16" i="1"/>
  <c r="K17" i="1"/>
  <c r="E79" i="4"/>
  <c r="G79" i="4"/>
  <c r="E88" i="3"/>
  <c r="N17" i="1"/>
  <c r="K88" i="4"/>
  <c r="J88" i="4" s="1"/>
  <c r="K87" i="4"/>
  <c r="J87" i="4" s="1"/>
  <c r="K76" i="4"/>
  <c r="K77" i="4"/>
  <c r="K78" i="4"/>
  <c r="G76" i="4"/>
  <c r="G77" i="4"/>
  <c r="G78" i="4"/>
  <c r="E75" i="4"/>
  <c r="E76" i="4"/>
  <c r="E77" i="4"/>
  <c r="E78" i="4"/>
  <c r="K86" i="4" l="1"/>
  <c r="J86" i="4" s="1"/>
  <c r="K85" i="4"/>
  <c r="J85" i="4" s="1"/>
  <c r="K84" i="4"/>
  <c r="J84" i="4" s="1"/>
  <c r="K83" i="4"/>
  <c r="J83" i="4" s="1"/>
  <c r="K82" i="4"/>
  <c r="J82" i="4" s="1"/>
  <c r="J81" i="4"/>
  <c r="K34" i="4" s="1"/>
  <c r="G75" i="4" l="1"/>
  <c r="K75" i="4" s="1"/>
  <c r="E175" i="3"/>
  <c r="E142" i="3"/>
  <c r="E128" i="3"/>
  <c r="E125" i="3"/>
  <c r="E119" i="3"/>
  <c r="E111" i="3"/>
  <c r="E115" i="3"/>
  <c r="E106" i="3"/>
  <c r="E101" i="3"/>
  <c r="E69" i="3"/>
  <c r="E45" i="3"/>
  <c r="E37" i="3"/>
  <c r="E98" i="3"/>
  <c r="E84" i="3" l="1"/>
  <c r="E80" i="3"/>
  <c r="E73" i="3"/>
  <c r="E39" i="3"/>
  <c r="E23" i="3"/>
  <c r="K14" i="1" l="1"/>
  <c r="K15" i="1"/>
  <c r="N11" i="1"/>
  <c r="K12" i="1"/>
  <c r="K13" i="1"/>
  <c r="K11" i="1"/>
  <c r="S12" i="1" l="1"/>
  <c r="N12" i="1"/>
  <c r="N13" i="1"/>
  <c r="N14" i="1"/>
  <c r="N15" i="1"/>
  <c r="E74" i="4" l="1"/>
  <c r="G74" i="4"/>
  <c r="K74" i="4" s="1"/>
  <c r="J74" i="4" s="1"/>
  <c r="J79" i="4"/>
  <c r="E18" i="3"/>
  <c r="E15" i="3"/>
  <c r="E16" i="3"/>
  <c r="E17" i="3"/>
  <c r="E19" i="3"/>
  <c r="E20" i="3"/>
  <c r="E21" i="3"/>
  <c r="E22" i="3"/>
  <c r="E26" i="3"/>
  <c r="E24" i="3"/>
  <c r="E25" i="3"/>
  <c r="E27" i="3"/>
  <c r="E28" i="3"/>
  <c r="E29" i="3"/>
  <c r="E30" i="3"/>
  <c r="E31" i="3"/>
  <c r="E32" i="3"/>
  <c r="E33" i="3"/>
  <c r="E34" i="3"/>
  <c r="E35" i="3"/>
  <c r="E36" i="3"/>
  <c r="E38" i="3"/>
  <c r="E40" i="3"/>
  <c r="E41" i="3"/>
  <c r="E42" i="3"/>
  <c r="E43" i="3"/>
  <c r="E44" i="3"/>
  <c r="E46" i="3"/>
  <c r="E47" i="3"/>
  <c r="E48" i="3"/>
  <c r="E49" i="3"/>
  <c r="E50" i="3"/>
  <c r="E51" i="3"/>
  <c r="E52" i="3"/>
  <c r="E53" i="3"/>
  <c r="E54" i="3"/>
  <c r="E55" i="3"/>
  <c r="E56" i="3"/>
  <c r="E57" i="3"/>
  <c r="E58" i="3"/>
  <c r="E59" i="3"/>
  <c r="E60" i="3"/>
  <c r="E62" i="3"/>
  <c r="E63" i="3"/>
  <c r="E64" i="3"/>
  <c r="E65" i="3"/>
  <c r="E66" i="3"/>
  <c r="E67" i="3"/>
  <c r="E68" i="3"/>
  <c r="E70" i="3"/>
  <c r="E71" i="3"/>
  <c r="E72" i="3"/>
  <c r="E74" i="3"/>
  <c r="E75" i="3"/>
  <c r="E76" i="3"/>
  <c r="E77" i="3"/>
  <c r="E78" i="3"/>
  <c r="E79" i="3"/>
  <c r="E81" i="3"/>
  <c r="E82" i="3"/>
  <c r="E83" i="3"/>
  <c r="E85" i="3"/>
  <c r="E86" i="3"/>
  <c r="E87" i="3"/>
  <c r="E89" i="3"/>
  <c r="E90" i="3"/>
  <c r="E91" i="3"/>
  <c r="E92" i="3"/>
  <c r="E93" i="3"/>
  <c r="E94" i="3"/>
  <c r="E95" i="3"/>
  <c r="E96" i="3"/>
  <c r="E97" i="3"/>
  <c r="E99" i="3"/>
  <c r="E100" i="3"/>
  <c r="E102" i="3"/>
  <c r="E103" i="3"/>
  <c r="E104" i="3"/>
  <c r="E105" i="3"/>
  <c r="E107" i="3"/>
  <c r="E108" i="3"/>
  <c r="E109" i="3"/>
  <c r="E110" i="3"/>
  <c r="E112" i="3"/>
  <c r="E113" i="3"/>
  <c r="E116" i="3"/>
  <c r="E117" i="3"/>
  <c r="E118" i="3"/>
  <c r="E120" i="3"/>
  <c r="E121" i="3"/>
  <c r="E122" i="3"/>
  <c r="E123" i="3"/>
  <c r="E124" i="3"/>
  <c r="E126" i="3"/>
  <c r="E127" i="3"/>
  <c r="E129" i="3"/>
  <c r="E131" i="3"/>
  <c r="E132" i="3"/>
  <c r="E133" i="3"/>
  <c r="E134" i="3"/>
  <c r="E135" i="3"/>
  <c r="E136" i="3"/>
  <c r="E137" i="3"/>
  <c r="E138" i="3"/>
  <c r="E139" i="3"/>
  <c r="E140" i="3"/>
  <c r="E141" i="3"/>
  <c r="E143" i="3"/>
  <c r="E144" i="3"/>
  <c r="E145" i="3"/>
  <c r="E146" i="3"/>
  <c r="E147" i="3"/>
  <c r="E148" i="3"/>
  <c r="R17" i="1" s="1"/>
  <c r="S17" i="1" s="1"/>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6" i="3"/>
  <c r="E177" i="3"/>
  <c r="E14" i="3"/>
  <c r="G73" i="4"/>
  <c r="E73" i="4"/>
  <c r="J78" i="4"/>
  <c r="J77" i="4"/>
  <c r="R15" i="1"/>
  <c r="S15" i="1" s="1"/>
  <c r="R14" i="1"/>
  <c r="S14" i="1" s="1"/>
  <c r="R11" i="1"/>
  <c r="S11" i="1" s="1"/>
  <c r="J76" i="4"/>
  <c r="J75" i="4"/>
  <c r="B51" i="4"/>
  <c r="B52" i="4" s="1"/>
  <c r="B53" i="4" s="1"/>
  <c r="B54" i="4" s="1"/>
  <c r="B55" i="4" s="1"/>
  <c r="B56" i="4" s="1"/>
  <c r="B57" i="4" s="1"/>
  <c r="G72" i="4"/>
  <c r="E72" i="4"/>
  <c r="G71" i="4"/>
  <c r="E71" i="4"/>
  <c r="G70" i="4"/>
  <c r="E70" i="4"/>
  <c r="G69" i="4"/>
  <c r="E69" i="4"/>
  <c r="G68" i="4"/>
  <c r="E68" i="4"/>
  <c r="G67" i="4"/>
  <c r="E67" i="4"/>
  <c r="G66" i="4"/>
  <c r="E66" i="4"/>
  <c r="G65" i="4"/>
  <c r="E65" i="4"/>
  <c r="G64" i="4"/>
  <c r="E64" i="4"/>
  <c r="G63" i="4"/>
  <c r="E63" i="4"/>
  <c r="G62" i="4"/>
  <c r="E62" i="4"/>
  <c r="G61" i="4"/>
  <c r="E61" i="4"/>
  <c r="G60" i="4"/>
  <c r="E60" i="4"/>
  <c r="G59" i="4"/>
  <c r="E59" i="4"/>
  <c r="G58" i="4"/>
  <c r="E58" i="4"/>
  <c r="G57" i="4"/>
  <c r="E57" i="4"/>
  <c r="G56" i="4"/>
  <c r="E56" i="4"/>
  <c r="G55" i="4"/>
  <c r="E55" i="4"/>
  <c r="G54" i="4"/>
  <c r="E54" i="4"/>
  <c r="G53" i="4"/>
  <c r="E53" i="4"/>
  <c r="G52" i="4"/>
  <c r="E52" i="4"/>
  <c r="G51" i="4"/>
  <c r="E51" i="4"/>
  <c r="R13" i="1"/>
  <c r="S13" i="1" s="1"/>
  <c r="K57" i="4" l="1"/>
  <c r="J57" i="4" s="1"/>
  <c r="B58" i="4"/>
  <c r="K58" i="4" l="1"/>
  <c r="J58" i="4" s="1"/>
  <c r="B59" i="4"/>
  <c r="K59" i="4" l="1"/>
  <c r="J59" i="4" s="1"/>
  <c r="B60" i="4"/>
  <c r="K60" i="4" l="1"/>
  <c r="J60" i="4" s="1"/>
  <c r="B61" i="4"/>
  <c r="B62" i="4" l="1"/>
  <c r="K61" i="4"/>
  <c r="J61" i="4" s="1"/>
  <c r="B63" i="4" l="1"/>
  <c r="K62" i="4"/>
  <c r="J62" i="4" s="1"/>
  <c r="K63" i="4" l="1"/>
  <c r="J63" i="4" s="1"/>
  <c r="B64" i="4"/>
  <c r="B65" i="4" l="1"/>
  <c r="K64" i="4"/>
  <c r="J64" i="4" s="1"/>
  <c r="K65" i="4" l="1"/>
  <c r="J65" i="4" s="1"/>
  <c r="B66" i="4"/>
  <c r="B67" i="4" l="1"/>
  <c r="K66" i="4"/>
  <c r="J66" i="4" s="1"/>
  <c r="K67" i="4" l="1"/>
  <c r="J67" i="4" s="1"/>
  <c r="B68" i="4"/>
  <c r="K68" i="4" l="1"/>
  <c r="J68" i="4" s="1"/>
  <c r="B69" i="4"/>
  <c r="B70" i="4" l="1"/>
  <c r="K69" i="4"/>
  <c r="J69" i="4" s="1"/>
  <c r="K70" i="4" l="1"/>
  <c r="J70" i="4" s="1"/>
  <c r="B71" i="4"/>
  <c r="B72" i="4" l="1"/>
  <c r="K71" i="4"/>
  <c r="J71" i="4" s="1"/>
  <c r="K72" i="4" l="1"/>
  <c r="J72" i="4" s="1"/>
  <c r="B73" i="4"/>
  <c r="K73" i="4" s="1"/>
  <c r="J73" i="4" s="1"/>
</calcChain>
</file>

<file path=xl/comments1.xml><?xml version="1.0" encoding="utf-8"?>
<comments xmlns="http://schemas.openxmlformats.org/spreadsheetml/2006/main">
  <authors>
    <author>Ciesielski, Todd</author>
  </authors>
  <commentList>
    <comment ref="M9" authorId="0" shapeId="0">
      <text>
        <r>
          <rPr>
            <b/>
            <sz val="9"/>
            <color indexed="81"/>
            <rFont val="Tahoma"/>
            <family val="2"/>
          </rPr>
          <t>For Projects that are Complete enter Final Construction Costs that presume any contingencies have been encumbered.  For active projects, enter plus associated contingencies (e.g. - construction, user, etc.)</t>
        </r>
      </text>
    </comment>
  </commentList>
</comments>
</file>

<file path=xl/sharedStrings.xml><?xml version="1.0" encoding="utf-8"?>
<sst xmlns="http://schemas.openxmlformats.org/spreadsheetml/2006/main" count="536" uniqueCount="384">
  <si>
    <t>Market Sector</t>
  </si>
  <si>
    <t>Project Type</t>
  </si>
  <si>
    <t>Institution</t>
  </si>
  <si>
    <t>Project Name</t>
  </si>
  <si>
    <t>Union Labor</t>
  </si>
  <si>
    <t>Project Phase</t>
  </si>
  <si>
    <t>Midpoint of Construction</t>
  </si>
  <si>
    <t>GSF</t>
  </si>
  <si>
    <t>Higher Ed</t>
  </si>
  <si>
    <t>Yes</t>
  </si>
  <si>
    <t>Construction Start</t>
  </si>
  <si>
    <t>Construction End</t>
  </si>
  <si>
    <t>No.</t>
  </si>
  <si>
    <t>Project Description Notes</t>
  </si>
  <si>
    <t>ENR BCI Cost Index:</t>
  </si>
  <si>
    <t>ENR - Detroit BCI (Bldg Cost Index)</t>
  </si>
  <si>
    <t>Yr-to-Yr Change (absolute)</t>
  </si>
  <si>
    <t>Yr-to-Yr % BCI Change</t>
  </si>
  <si>
    <t>Dec-1913</t>
  </si>
  <si>
    <t>End of Calendar Year</t>
  </si>
  <si>
    <t>(whole years only)</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</si>
  <si>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</si>
  <si>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</si>
  <si>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</si>
  <si>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</si>
  <si>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</si>
  <si>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</si>
  <si>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</si>
  <si>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</si>
  <si>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</si>
  <si>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</si>
  <si>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</si>
  <si>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</si>
  <si>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</si>
  <si>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</si>
  <si>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</si>
  <si>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</si>
  <si>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</si>
  <si>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</si>
  <si>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</si>
  <si>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</si>
  <si>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</si>
  <si>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</si>
  <si>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Future Escalation Assumption</t>
  </si>
  <si>
    <t>Actual Escalation (ENR BCI %)</t>
  </si>
  <si>
    <t>(this is the compounded Escalation Adjustment Factor)</t>
  </si>
  <si>
    <t>Renovation - Wet Lab</t>
  </si>
  <si>
    <t>Design</t>
  </si>
  <si>
    <t>RS Means Location</t>
  </si>
  <si>
    <t>RSM City Cost Index</t>
  </si>
  <si>
    <t>Michigan</t>
  </si>
  <si>
    <t>Massachusetts</t>
  </si>
  <si>
    <t>Alabama</t>
  </si>
  <si>
    <t>Birmingham</t>
  </si>
  <si>
    <t>Tuscaloosa</t>
  </si>
  <si>
    <t>Montgomery</t>
  </si>
  <si>
    <t>Alaska</t>
  </si>
  <si>
    <t>Anchorage</t>
  </si>
  <si>
    <t>Fairbanks</t>
  </si>
  <si>
    <t>Arizona</t>
  </si>
  <si>
    <t>Phoenix</t>
  </si>
  <si>
    <t>Tempe</t>
  </si>
  <si>
    <t>Tucson</t>
  </si>
  <si>
    <t>Flagstaff</t>
  </si>
  <si>
    <t>Arkansas</t>
  </si>
  <si>
    <t>Pine Bluff</t>
  </si>
  <si>
    <t>Hot Springs</t>
  </si>
  <si>
    <t>Little Rock</t>
  </si>
  <si>
    <t>California</t>
  </si>
  <si>
    <t>Los Angeles</t>
  </si>
  <si>
    <t>San Diego</t>
  </si>
  <si>
    <t>Santa Barbara</t>
  </si>
  <si>
    <t>Fresno</t>
  </si>
  <si>
    <t>San Francisco</t>
  </si>
  <si>
    <t>Palo Alto</t>
  </si>
  <si>
    <t>Berkeley</t>
  </si>
  <si>
    <t>Santa Cruz</t>
  </si>
  <si>
    <t>Colorado</t>
  </si>
  <si>
    <t>Denver</t>
  </si>
  <si>
    <t>Boulder</t>
  </si>
  <si>
    <t>Colorado Springs</t>
  </si>
  <si>
    <t>Connecticut</t>
  </si>
  <si>
    <t>New Haven</t>
  </si>
  <si>
    <t>Hartford</t>
  </si>
  <si>
    <t>Waterbury</t>
  </si>
  <si>
    <t>Washington DC</t>
  </si>
  <si>
    <t>Delaware</t>
  </si>
  <si>
    <t>Dover</t>
  </si>
  <si>
    <t>Wilmington</t>
  </si>
  <si>
    <t>Florida</t>
  </si>
  <si>
    <t>Tallahassee</t>
  </si>
  <si>
    <t>Gainesville</t>
  </si>
  <si>
    <t>Miami</t>
  </si>
  <si>
    <t>Tampa</t>
  </si>
  <si>
    <t>Orlando</t>
  </si>
  <si>
    <t>Georgia</t>
  </si>
  <si>
    <t>Atlanta</t>
  </si>
  <si>
    <t>Athens</t>
  </si>
  <si>
    <t>Savannah</t>
  </si>
  <si>
    <t>Hawaii</t>
  </si>
  <si>
    <t>Honolulu</t>
  </si>
  <si>
    <t>Idaho</t>
  </si>
  <si>
    <t>Boise</t>
  </si>
  <si>
    <t>Lewiston</t>
  </si>
  <si>
    <t>Illinois</t>
  </si>
  <si>
    <t>Chicago</t>
  </si>
  <si>
    <t>Champaign</t>
  </si>
  <si>
    <t>Springfield</t>
  </si>
  <si>
    <t>Indiana</t>
  </si>
  <si>
    <t>Indianapolis</t>
  </si>
  <si>
    <t>South Bend</t>
  </si>
  <si>
    <t>Bloomington</t>
  </si>
  <si>
    <t>Lafayette</t>
  </si>
  <si>
    <t>Iowa</t>
  </si>
  <si>
    <t>Des Moines</t>
  </si>
  <si>
    <t>Davenport</t>
  </si>
  <si>
    <t>Cedar Rapids</t>
  </si>
  <si>
    <t>Kansas</t>
  </si>
  <si>
    <t>Kansas City</t>
  </si>
  <si>
    <t>Topeka</t>
  </si>
  <si>
    <t>Kentucky</t>
  </si>
  <si>
    <t>Louisville</t>
  </si>
  <si>
    <t>Lexington</t>
  </si>
  <si>
    <t>Louisiana</t>
  </si>
  <si>
    <t>New Orleans</t>
  </si>
  <si>
    <t>Baton Rouge</t>
  </si>
  <si>
    <t>Maine</t>
  </si>
  <si>
    <t>Portland</t>
  </si>
  <si>
    <t>Maryland</t>
  </si>
  <si>
    <t>College Park</t>
  </si>
  <si>
    <t>Baltimore</t>
  </si>
  <si>
    <t>Lowell</t>
  </si>
  <si>
    <t>Detroit</t>
  </si>
  <si>
    <t>Lansing</t>
  </si>
  <si>
    <t>Kalamazoo</t>
  </si>
  <si>
    <t>Grand Rapids</t>
  </si>
  <si>
    <t>Flint</t>
  </si>
  <si>
    <t>Minnesota</t>
  </si>
  <si>
    <t>Minneapolis</t>
  </si>
  <si>
    <t>Rochester</t>
  </si>
  <si>
    <t>Duluth</t>
  </si>
  <si>
    <t>Mississippi</t>
  </si>
  <si>
    <t>Jackson</t>
  </si>
  <si>
    <t>Tupelo</t>
  </si>
  <si>
    <t>Missouri</t>
  </si>
  <si>
    <t>St. Louis</t>
  </si>
  <si>
    <t>Columbia</t>
  </si>
  <si>
    <t>Montana</t>
  </si>
  <si>
    <t>Missoula</t>
  </si>
  <si>
    <t>Billings</t>
  </si>
  <si>
    <t>Nebraska</t>
  </si>
  <si>
    <t>Omaha</t>
  </si>
  <si>
    <t>Lincoln</t>
  </si>
  <si>
    <t>Nevada</t>
  </si>
  <si>
    <t>Las Vegas</t>
  </si>
  <si>
    <t>New Hampshire</t>
  </si>
  <si>
    <t>Keene</t>
  </si>
  <si>
    <t>Portsmouth</t>
  </si>
  <si>
    <t>Concord</t>
  </si>
  <si>
    <t>New Jersey</t>
  </si>
  <si>
    <t>New Brunswick</t>
  </si>
  <si>
    <t>Newark</t>
  </si>
  <si>
    <t>New Mexico</t>
  </si>
  <si>
    <t>Albuquerque</t>
  </si>
  <si>
    <t>New York</t>
  </si>
  <si>
    <t>Albany</t>
  </si>
  <si>
    <t>Syracuse</t>
  </si>
  <si>
    <t>Buffalo</t>
  </si>
  <si>
    <t>North Carolina</t>
  </si>
  <si>
    <t>Greensboro</t>
  </si>
  <si>
    <t>Winston-Salem</t>
  </si>
  <si>
    <t>Raleigh</t>
  </si>
  <si>
    <t>Durham</t>
  </si>
  <si>
    <t>Charlotte</t>
  </si>
  <si>
    <t>North Dakota</t>
  </si>
  <si>
    <t>Grand Forks</t>
  </si>
  <si>
    <t>Ohio</t>
  </si>
  <si>
    <t>Columbus</t>
  </si>
  <si>
    <t>Toledo</t>
  </si>
  <si>
    <t>Cleveland</t>
  </si>
  <si>
    <t>Cincinnati</t>
  </si>
  <si>
    <t>Oklahoma</t>
  </si>
  <si>
    <t>Oklahoma City</t>
  </si>
  <si>
    <t>Tulsa</t>
  </si>
  <si>
    <t>Oregon</t>
  </si>
  <si>
    <t>Eugene</t>
  </si>
  <si>
    <t>Salem</t>
  </si>
  <si>
    <t>Pennslyvania</t>
  </si>
  <si>
    <t>Pittsburgh</t>
  </si>
  <si>
    <t>State College</t>
  </si>
  <si>
    <t>Philadelphia</t>
  </si>
  <si>
    <t>Lehigh Valley</t>
  </si>
  <si>
    <t>Rhode Island</t>
  </si>
  <si>
    <t>Providence</t>
  </si>
  <si>
    <t>South Carolina</t>
  </si>
  <si>
    <t>Greenville</t>
  </si>
  <si>
    <t>South Dakota</t>
  </si>
  <si>
    <t>Sioux Falls</t>
  </si>
  <si>
    <t>Tennessee</t>
  </si>
  <si>
    <t>Nashville</t>
  </si>
  <si>
    <t>Memphis</t>
  </si>
  <si>
    <t>Knoxville</t>
  </si>
  <si>
    <t>Texas</t>
  </si>
  <si>
    <t>Waco</t>
  </si>
  <si>
    <t>Houston</t>
  </si>
  <si>
    <t>San Antonio</t>
  </si>
  <si>
    <t>Austin</t>
  </si>
  <si>
    <t>Lubbock</t>
  </si>
  <si>
    <t>El Paso</t>
  </si>
  <si>
    <t>Fort Worth</t>
  </si>
  <si>
    <t>Dallas</t>
  </si>
  <si>
    <t>Utah</t>
  </si>
  <si>
    <t>Salt Lake City</t>
  </si>
  <si>
    <t>Provo</t>
  </si>
  <si>
    <t>Logan</t>
  </si>
  <si>
    <t>Vermont</t>
  </si>
  <si>
    <t>Burlington</t>
  </si>
  <si>
    <t>Bennington</t>
  </si>
  <si>
    <t>Virginia</t>
  </si>
  <si>
    <t>Charlottesville</t>
  </si>
  <si>
    <t>Richmond</t>
  </si>
  <si>
    <t>Lynchburg</t>
  </si>
  <si>
    <t>Alexadria</t>
  </si>
  <si>
    <t>Fredericksburg</t>
  </si>
  <si>
    <t>Washington</t>
  </si>
  <si>
    <t>Seattle</t>
  </si>
  <si>
    <t>Tacoma</t>
  </si>
  <si>
    <t>Spokane</t>
  </si>
  <si>
    <t>West Virginia</t>
  </si>
  <si>
    <t>Morgantown</t>
  </si>
  <si>
    <t>Wisconsin</t>
  </si>
  <si>
    <t>Milwaukee</t>
  </si>
  <si>
    <t>Madison</t>
  </si>
  <si>
    <t>Wyoming</t>
  </si>
  <si>
    <t>Cheyenne</t>
  </si>
  <si>
    <t>State</t>
  </si>
  <si>
    <t>Step 1 - Enter Mid-Point of Actual Construction for Peer Project you are Benchmarking:</t>
  </si>
  <si>
    <t>Step 2 - Enter Future Mid-Point of Construction for UM Subject Project:</t>
  </si>
  <si>
    <t>Use 5% per Anum for All Future Years</t>
  </si>
  <si>
    <t>Calculations for Above Steps (for reference only)</t>
  </si>
  <si>
    <t xml:space="preserve">Worksheet B - Calculation for Escalation Adjustment Factor </t>
  </si>
  <si>
    <t>Worksheet A - Calculation for Regional Adjustment Factor</t>
  </si>
  <si>
    <t>Project Benchmarks Comparisons (Include a Project Data Sheet for each Benchmark Comparison listed below):</t>
  </si>
  <si>
    <t>UM Subject Project in Planning (Budgeted cost info to compare to benchmarks):</t>
  </si>
  <si>
    <t>Section 2 - Supporting Project Details</t>
  </si>
  <si>
    <t>Building Area</t>
  </si>
  <si>
    <t>Project Team</t>
  </si>
  <si>
    <t>Costs</t>
  </si>
  <si>
    <t>Schedule</t>
  </si>
  <si>
    <t>Building System Information</t>
  </si>
  <si>
    <t>2021$</t>
  </si>
  <si>
    <t>Additional Notes</t>
  </si>
  <si>
    <t>Database</t>
  </si>
  <si>
    <t>ProjectType</t>
  </si>
  <si>
    <t>Civil - Other</t>
  </si>
  <si>
    <t>Civil - Roads</t>
  </si>
  <si>
    <t>Demolition</t>
  </si>
  <si>
    <t>Equipment</t>
  </si>
  <si>
    <t>Forensic/Restoration</t>
  </si>
  <si>
    <t>Miscellaneous</t>
  </si>
  <si>
    <t>New/Addition - Athletics</t>
  </si>
  <si>
    <t>New/Addition - Classroom/Admin</t>
  </si>
  <si>
    <t>New/Addition - Clinical</t>
  </si>
  <si>
    <t>New/Addition - Dry Lab</t>
  </si>
  <si>
    <t>New/Addition - Housing</t>
  </si>
  <si>
    <t xml:space="preserve">New/Addition - Library </t>
  </si>
  <si>
    <t>New/Addition - Museum</t>
  </si>
  <si>
    <t>New/Addition - Other</t>
  </si>
  <si>
    <t>New/Addition - Parking Garage</t>
  </si>
  <si>
    <t>New/Addition - Performing Arts</t>
  </si>
  <si>
    <t>New/Addition - Vivarium</t>
  </si>
  <si>
    <t>New/Addition - Wet Lab</t>
  </si>
  <si>
    <t>Renovation - Athletics</t>
  </si>
  <si>
    <t>Renovation - Classroom/Admin</t>
  </si>
  <si>
    <t>Renovation - Clinical</t>
  </si>
  <si>
    <t>Renovation - Dry Lab</t>
  </si>
  <si>
    <t>Renovation - Housing</t>
  </si>
  <si>
    <t>Renovation - Museum</t>
  </si>
  <si>
    <t>Renovation - Other</t>
  </si>
  <si>
    <t>Renovation - Parking Garage</t>
  </si>
  <si>
    <t>Renovation - Performing Arts</t>
  </si>
  <si>
    <t>Renovation - Vivarium</t>
  </si>
  <si>
    <t>Roof</t>
  </si>
  <si>
    <t>No</t>
  </si>
  <si>
    <t>Complete</t>
  </si>
  <si>
    <t>Construction</t>
  </si>
  <si>
    <t>Non-Higher Ed</t>
  </si>
  <si>
    <t>Fayetteville</t>
  </si>
  <si>
    <t>Fort Collins</t>
  </si>
  <si>
    <t>Witchita</t>
  </si>
  <si>
    <t>Bangor</t>
  </si>
  <si>
    <t>Pittsfield</t>
  </si>
  <si>
    <t>Golden</t>
  </si>
  <si>
    <t>Waterloo</t>
  </si>
  <si>
    <t>Helena</t>
  </si>
  <si>
    <t>Reno</t>
  </si>
  <si>
    <t>La Cruces</t>
  </si>
  <si>
    <t>Trenton</t>
  </si>
  <si>
    <t>Fargo</t>
  </si>
  <si>
    <t>Scranton</t>
  </si>
  <si>
    <t>Huntington</t>
  </si>
  <si>
    <t>La Crosse</t>
  </si>
  <si>
    <t>2022$</t>
  </si>
  <si>
    <t>2023$</t>
  </si>
  <si>
    <t>2024$</t>
  </si>
  <si>
    <t>2025$</t>
  </si>
  <si>
    <t>2026$</t>
  </si>
  <si>
    <t>2027$</t>
  </si>
  <si>
    <t>2028$</t>
  </si>
  <si>
    <t>Regional Adustment Factor</t>
  </si>
  <si>
    <t>Escalation Adjustment Factor</t>
  </si>
  <si>
    <t>Adjusted Construction Cost</t>
  </si>
  <si>
    <t>Adjusted Const Cost/GSF</t>
  </si>
  <si>
    <t>Final Const Cost/GSF</t>
  </si>
  <si>
    <t xml:space="preserve">Cost Escalation </t>
  </si>
  <si>
    <t>Instructions</t>
  </si>
  <si>
    <t>Section 1 - Benchmark Project Summary</t>
  </si>
  <si>
    <t>UM AEC - Design Professional Cost Benchmarking Submission - Project Data Sheet</t>
  </si>
  <si>
    <t>A/E Consultant</t>
  </si>
  <si>
    <t>Date</t>
  </si>
  <si>
    <t>AEC Project Name</t>
  </si>
  <si>
    <t>AEC Project Number</t>
  </si>
  <si>
    <t>GSF Area Breakdown</t>
  </si>
  <si>
    <t>New/Addition</t>
  </si>
  <si>
    <t>Renovation</t>
  </si>
  <si>
    <r>
      <t xml:space="preserve">Example Description - </t>
    </r>
    <r>
      <rPr>
        <i/>
        <sz val="16"/>
        <rFont val="Calibri"/>
        <family val="2"/>
        <scheme val="minor"/>
      </rPr>
      <t xml:space="preserve">Blend of minor &amp; major renovation of 3 floors for wet lab research, office space, toilet rooms and supprt spaces.   Reusing majority of casework throughout both facillities.   Provide 6,900 sf connector addition between buildings.   New gender inclusive toilet rooms, elevators and upgrading building systems.  </t>
    </r>
  </si>
  <si>
    <t>Escalation Year</t>
  </si>
  <si>
    <t>Final Const Cost       or Const Cost &amp; Contingencies</t>
  </si>
  <si>
    <t>Use 'Worksheet B' to calculate Escalation Adjustment Factor &amp; enter below</t>
  </si>
  <si>
    <t>Use 'Worksheet A' to determine Regional Adjustment Factor &amp; enter below</t>
  </si>
  <si>
    <t>Project Description</t>
  </si>
  <si>
    <t>Project Location</t>
  </si>
  <si>
    <t>Contact</t>
  </si>
  <si>
    <t>Title</t>
  </si>
  <si>
    <t>Email</t>
  </si>
  <si>
    <t>Telephone</t>
  </si>
  <si>
    <t>Design Architect</t>
  </si>
  <si>
    <t>Arch. Of Record</t>
  </si>
  <si>
    <t>Contractor</t>
  </si>
  <si>
    <t>Delivery Method</t>
  </si>
  <si>
    <t>Union Labor (Y/N)</t>
  </si>
  <si>
    <t>Construction Cost</t>
  </si>
  <si>
    <t>Soft Costs</t>
  </si>
  <si>
    <t>Project Cost</t>
  </si>
  <si>
    <t>Gross Square Feet (GSF)</t>
  </si>
  <si>
    <t>Net Square Feet (NSF)</t>
  </si>
  <si>
    <t>Efficiency (NSF/GSF)</t>
  </si>
  <si>
    <t>Renovated Area (GSF)</t>
  </si>
  <si>
    <t>New Building Area (GSF)</t>
  </si>
  <si>
    <t>Levels Above &amp; Below Grade</t>
  </si>
  <si>
    <t>USGBC LEED Rating</t>
  </si>
  <si>
    <t>Project URL</t>
  </si>
  <si>
    <t>Current Project Phase</t>
  </si>
  <si>
    <t>Construction Start Date</t>
  </si>
  <si>
    <t>Substantial Completion</t>
  </si>
  <si>
    <t>Building Structure (e.g. Steel, Conc. etc.)</t>
  </si>
  <si>
    <t>Ext. Envelope (e.g. - Brick, Curtainwall, etc.)</t>
  </si>
  <si>
    <t>Roof System (e.g. - EPDM, slate, etc.)</t>
  </si>
  <si>
    <t>HVAC System (e.g. - AHU's, Steam, etc.)</t>
  </si>
  <si>
    <t xml:space="preserve">Electrical System/Utility Source </t>
  </si>
  <si>
    <t>Enter the UM and Benchmark Project related information in blue cells at noted.  Please insert 2 to 3 images of Benchmark Project.</t>
  </si>
  <si>
    <t xml:space="preserve">Instructions </t>
  </si>
  <si>
    <t>Compared to AA/Boston</t>
  </si>
  <si>
    <t>Based upon a cost analysis study with Faithful &amp; Gould, it confirmed the use of RS Means Regional Index Factor of Boston, MA for Ann Arbor, UM Projects</t>
  </si>
  <si>
    <t>To align a Benchmark Project from a cost escalation perspective please go through the following three steps outlined below to identify the appropriate Cost Escalation Factor to use in the Submission Form.</t>
  </si>
  <si>
    <t>To align a Benchmark Project to the Ann Abor Construction Marketplace please select the appropriate Regional Adjustment Factor from the yellow column below.  This is based upon where the Project Benchmark is located.  If the specific City is not listed please select the nearst location from the provided list.  Please note, there are no needed regional adjustments within the State of Michigan.</t>
  </si>
  <si>
    <t>Select the appropriate Regional Adjustment Factor below and Enter into Colum P of the Project Benchmark Submission Form</t>
  </si>
  <si>
    <t>Step 3 - Enter this percentage into the Project Benchmark Submission Form Column Q</t>
  </si>
  <si>
    <t>See Note in Header for Cost Explanation</t>
  </si>
  <si>
    <t>2029$</t>
  </si>
  <si>
    <t>2030$</t>
  </si>
  <si>
    <r>
      <t xml:space="preserve">For projects with a construction budget of $5 million or greater, the Design Professional (DP) is required to benchmark a minimum of three projects and report the results using the </t>
    </r>
    <r>
      <rPr>
        <b/>
        <sz val="11"/>
        <color theme="1"/>
        <rFont val="Calibri"/>
        <family val="2"/>
        <scheme val="minor"/>
      </rPr>
      <t xml:space="preserve">DP Cost Benchmarking Submission </t>
    </r>
    <r>
      <rPr>
        <sz val="11"/>
        <color theme="1"/>
        <rFont val="Calibri"/>
        <family val="2"/>
        <scheme val="minor"/>
      </rPr>
      <t xml:space="preserve">form. The DP shall also complete a </t>
    </r>
    <r>
      <rPr>
        <b/>
        <sz val="11"/>
        <color theme="1"/>
        <rFont val="Calibri"/>
        <family val="2"/>
        <scheme val="minor"/>
      </rPr>
      <t>Project Benchmark Data Sheet</t>
    </r>
    <r>
      <rPr>
        <sz val="11"/>
        <color theme="1"/>
        <rFont val="Calibri"/>
        <family val="2"/>
        <scheme val="minor"/>
      </rPr>
      <t xml:space="preserve"> for</t>
    </r>
    <r>
      <rPr>
        <b/>
        <sz val="11"/>
        <color theme="1"/>
        <rFont val="Calibri"/>
        <family val="2"/>
        <scheme val="minor"/>
      </rPr>
      <t xml:space="preserve"> </t>
    </r>
    <r>
      <rPr>
        <u/>
        <sz val="11"/>
        <color theme="1"/>
        <rFont val="Calibri"/>
        <family val="2"/>
        <scheme val="minor"/>
      </rPr>
      <t>each</t>
    </r>
    <r>
      <rPr>
        <sz val="11"/>
        <color theme="1"/>
        <rFont val="Calibri"/>
        <family val="2"/>
        <scheme val="minor"/>
      </rPr>
      <t xml:space="preserve"> project benchmark. The Project Data Sheet gathers key metrics from construction projects  and provides a basis for the study of building construction costs.  When completing the Submission Form please use Worksheet A and Worsheet B to determine the proper regional adjustment and cost adjustment for each project.  Collected information will be categorized by construction classification, adjusted for time and location, and entered into a comparison study.    Please contact your UM Design Manager should you have any questions.</t>
    </r>
  </si>
  <si>
    <t>Project Cost Benchmark Instructions for the Design Professional</t>
  </si>
  <si>
    <t>University of Michigan - Architecture, Engineering, and Construction</t>
  </si>
  <si>
    <t>Boston - 2021 4th quarter</t>
  </si>
  <si>
    <t>Ann Arbor - 2021 4th quarter</t>
  </si>
  <si>
    <t>Iron Mountain</t>
  </si>
  <si>
    <t>Insert Images of Project</t>
  </si>
  <si>
    <t>North Suburbs</t>
  </si>
  <si>
    <t>South Suburbs</t>
  </si>
  <si>
    <t>Sante Fe</t>
  </si>
  <si>
    <t>Enter the project related information in all blue cells; using pull-down menus where applicable.  Reference Worsheet 'A' (Regional Adjustment Factor) and Worksheet 'B' (Escalation Adjustment Factor) to determine the adjusted construction costs.   The white will self-populate as blue cells are filled.   Please also complete a Project Data Sheet for each listed benchmark project (please refer to separate tabs).</t>
  </si>
  <si>
    <t>(whole years only; must be a projected future year, cannot be used for prior years)</t>
  </si>
  <si>
    <t>U-M AEC - 2023 Design Professional Cost Benchmarking Submission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</si>
</sst>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_(&quot;$&quot;* \(#,##0.00\);_(&quot;$&quot;* &quot;-&quot;??_);_(@_)"/>
    <numFmt numFmtId="43" formatCode="_(* #,##0.00_);_(* \(#,##0.00\);_(* &quot;-&quot;??_);_(@_)"/>
    <numFmt numFmtId="164" formatCode="&quot;$&quot;#,##0"/>
    <numFmt numFmtId="165" formatCode="[$-409]mmm\-yy;@"/>
    <numFmt numFmtId="166" formatCode="mm/dd/yy;@"/>
    <numFmt numFmtId="167" formatCode="_(* #,##0.0_);_(* \(#,##0.0\);_(* &quot;-&quot;?_);_(@_)"/>
    <numFmt numFmtId="168" formatCode="0.0%"/>
    <numFmt numFmtId="169" formatCode="0.000000000000000000%"/>
    <numFmt numFmtId="170" formatCode="0.000%"/>
    <numFmt numFmtId="171" formatCode="0.0"/>
    <numFmt numFmtId="172" formatCode="&quot;$&quot;#,##0.00"/>
  </numFmts>
  <fonts count="61">
    <font>
      <sz val="11"/>
      <color theme="1"/>
      <name val="Calibri"/>
      <family val="2"/>
      <scheme val="minor"/>
    </font>
    <font>
      <sz val="11"/>
      <color theme="1"/>
      <name val="Calibri"/>
      <family val="2"/>
      <scheme val="minor"/>
    </font>
    <font>
      <sz val="10"/>
      <name val="MS Sans Serif"/>
      <family val="2"/>
    </font>
    <font>
      <sz val="11"/>
      <name val="Calibri"/>
      <family val="2"/>
      <scheme val="minor"/>
    </font>
    <font>
      <b/>
      <sz val="16"/>
      <name val="Calibri"/>
      <family val="2"/>
      <scheme val="minor"/>
    </font>
    <font>
      <b/>
      <sz val="11"/>
      <color theme="1"/>
      <name val="Calibri"/>
      <family val="2"/>
      <scheme val="minor"/>
    </font>
    <font>
      <b/>
      <sz val="11"/>
      <color theme="0"/>
      <name val="Calibri"/>
      <family val="2"/>
      <scheme val="minor"/>
    </font>
    <font>
      <sz val="11"/>
      <color theme="4" tint="-0.499984740745262"/>
      <name val="Calibri"/>
      <family val="2"/>
      <scheme val="minor"/>
    </font>
    <font>
      <b/>
      <sz val="11"/>
      <color theme="4" tint="-0.499984740745262"/>
      <name val="Calibri"/>
      <family val="2"/>
      <scheme val="minor"/>
    </font>
    <font>
      <b/>
      <sz val="11"/>
      <name val="Calibri"/>
      <family val="2"/>
      <scheme val="minor"/>
    </font>
    <font>
      <b/>
      <sz val="10"/>
      <name val="Calibri"/>
      <family val="2"/>
      <scheme val="minor"/>
    </font>
    <font>
      <b/>
      <sz val="14"/>
      <name val="Calibri"/>
      <family val="2"/>
      <scheme val="minor"/>
    </font>
    <font>
      <i/>
      <sz val="10"/>
      <name val="Calibri"/>
      <family val="2"/>
      <scheme val="minor"/>
    </font>
    <font>
      <b/>
      <sz val="11"/>
      <color theme="1" tint="0.499984740745262"/>
      <name val="Calibri"/>
      <family val="2"/>
      <scheme val="minor"/>
    </font>
    <font>
      <sz val="11"/>
      <color theme="1" tint="0.499984740745262"/>
      <name val="Calibri"/>
      <family val="2"/>
      <scheme val="minor"/>
    </font>
    <font>
      <b/>
      <sz val="11"/>
      <color rgb="FFFF714F"/>
      <name val="Calibri"/>
      <family val="2"/>
      <scheme val="minor"/>
    </font>
    <font>
      <sz val="11"/>
      <color rgb="FFFF714F"/>
      <name val="Calibri"/>
      <family val="2"/>
      <scheme val="minor"/>
    </font>
    <font>
      <b/>
      <u/>
      <sz val="11"/>
      <name val="Calibri"/>
      <family val="2"/>
      <scheme val="minor"/>
    </font>
    <font>
      <b/>
      <i/>
      <sz val="11"/>
      <name val="Calibri"/>
      <family val="2"/>
      <scheme val="minor"/>
    </font>
    <font>
      <sz val="10"/>
      <color theme="1"/>
      <name val="Calibri"/>
      <family val="2"/>
      <scheme val="minor"/>
    </font>
    <font>
      <b/>
      <i/>
      <sz val="16"/>
      <color theme="4" tint="-0.499984740745262"/>
      <name val="Calibri"/>
      <family val="2"/>
      <scheme val="minor"/>
    </font>
    <font>
      <b/>
      <sz val="12"/>
      <color theme="1"/>
      <name val="Calibri"/>
      <family val="2"/>
      <scheme val="minor"/>
    </font>
    <font>
      <u/>
      <sz val="11"/>
      <color theme="1"/>
      <name val="Calibri"/>
      <family val="2"/>
      <scheme val="minor"/>
    </font>
    <font>
      <b/>
      <sz val="16"/>
      <color theme="1"/>
      <name val="Calibri"/>
      <family val="2"/>
      <scheme val="minor"/>
    </font>
    <font>
      <sz val="12"/>
      <color theme="1"/>
      <name val="Calibri"/>
      <family val="2"/>
      <scheme val="minor"/>
    </font>
    <font>
      <b/>
      <sz val="9"/>
      <color theme="1"/>
      <name val="Calibri"/>
      <family val="2"/>
      <scheme val="minor"/>
    </font>
    <font>
      <sz val="16"/>
      <color theme="1"/>
      <name val="Calibri"/>
      <family val="2"/>
      <scheme val="minor"/>
    </font>
    <font>
      <b/>
      <u/>
      <sz val="16"/>
      <color theme="1"/>
      <name val="Calibri"/>
      <family val="2"/>
      <scheme val="minor"/>
    </font>
    <font>
      <b/>
      <sz val="11"/>
      <color theme="0" tint="-0.499984740745262"/>
      <name val="Calibri"/>
      <family val="2"/>
      <scheme val="minor"/>
    </font>
    <font>
      <sz val="11"/>
      <color theme="0" tint="-0.499984740745262"/>
      <name val="Calibri"/>
      <family val="2"/>
      <scheme val="minor"/>
    </font>
    <font>
      <sz val="12"/>
      <name val="Calibri"/>
      <family val="2"/>
      <scheme val="minor"/>
    </font>
    <font>
      <sz val="12"/>
      <color rgb="FFC00000"/>
      <name val="Calibri"/>
      <family val="2"/>
      <scheme val="minor"/>
    </font>
    <font>
      <sz val="10"/>
      <color indexed="8"/>
      <name val="Arial"/>
      <family val="2"/>
    </font>
    <font>
      <b/>
      <sz val="10"/>
      <color indexed="8"/>
      <name val="Arial Narrow"/>
      <family val="2"/>
    </font>
    <font>
      <sz val="10"/>
      <color indexed="8"/>
      <name val="Arial Narrow"/>
      <family val="2"/>
    </font>
    <font>
      <sz val="14"/>
      <color theme="1"/>
      <name val="Calibri"/>
      <family val="2"/>
      <scheme val="minor"/>
    </font>
    <font>
      <b/>
      <sz val="14"/>
      <color theme="1"/>
      <name val="Calibri"/>
      <family val="2"/>
      <scheme val="minor"/>
    </font>
    <font>
      <sz val="14"/>
      <name val="Calibri"/>
      <family val="2"/>
      <scheme val="minor"/>
    </font>
    <font>
      <b/>
      <sz val="27"/>
      <color rgb="FFFFFF00"/>
      <name val="Calibri"/>
      <family val="2"/>
      <scheme val="minor"/>
    </font>
    <font>
      <b/>
      <sz val="16"/>
      <color rgb="FFFFFF00"/>
      <name val="Calibri"/>
      <family val="2"/>
      <scheme val="minor"/>
    </font>
    <font>
      <b/>
      <u/>
      <sz val="14"/>
      <color theme="1"/>
      <name val="Calibri"/>
      <family val="2"/>
      <scheme val="minor"/>
    </font>
    <font>
      <b/>
      <sz val="14"/>
      <color rgb="FF000000"/>
      <name val="Calibri"/>
      <family val="2"/>
      <scheme val="minor"/>
    </font>
    <font>
      <sz val="16"/>
      <name val="Calibri"/>
      <family val="2"/>
      <scheme val="minor"/>
    </font>
    <font>
      <sz val="16"/>
      <color rgb="FF0000FF"/>
      <name val="Calibri"/>
      <family val="2"/>
      <scheme val="minor"/>
    </font>
    <font>
      <b/>
      <sz val="16"/>
      <color rgb="FFC00000"/>
      <name val="Calibri"/>
      <family val="2"/>
      <scheme val="minor"/>
    </font>
    <font>
      <i/>
      <sz val="16"/>
      <name val="Calibri"/>
      <family val="2"/>
      <scheme val="minor"/>
    </font>
    <font>
      <i/>
      <sz val="14"/>
      <color theme="1"/>
      <name val="Calibri"/>
      <family val="2"/>
      <scheme val="minor"/>
    </font>
    <font>
      <b/>
      <sz val="20"/>
      <color rgb="FFFFFF00"/>
      <name val="Calibri"/>
      <family val="2"/>
      <scheme val="minor"/>
    </font>
    <font>
      <sz val="10"/>
      <name val="Calibri"/>
      <family val="2"/>
      <scheme val="minor"/>
    </font>
    <font>
      <b/>
      <sz val="12"/>
      <name val="Calibri"/>
      <family val="2"/>
      <scheme val="minor"/>
    </font>
    <font>
      <b/>
      <sz val="12"/>
      <color theme="4" tint="-0.499984740745262"/>
      <name val="Calibri"/>
      <family val="2"/>
      <scheme val="minor"/>
    </font>
    <font>
      <b/>
      <sz val="9"/>
      <color indexed="81"/>
      <name val="Tahoma"/>
      <family val="2"/>
    </font>
    <font>
      <i/>
      <sz val="11"/>
      <color theme="1"/>
      <name val="Calibri"/>
      <family val="2"/>
      <scheme val="minor"/>
    </font>
    <font>
      <b/>
      <sz val="12"/>
      <color rgb="FFFFFF00"/>
      <name val="Calibri"/>
      <family val="2"/>
      <scheme val="minor"/>
    </font>
    <font>
      <b/>
      <sz val="14"/>
      <color rgb="FFFFFF00"/>
      <name val="Calibri"/>
      <family val="2"/>
      <scheme val="minor"/>
    </font>
    <font>
      <b/>
      <sz val="30"/>
      <color rgb="FFFFFF00"/>
      <name val="Calibri"/>
      <family val="2"/>
      <scheme val="minor"/>
    </font>
    <font>
      <u/>
      <sz val="11"/>
      <color theme="10"/>
      <name val="Calibri"/>
      <family val="2"/>
      <scheme val="minor"/>
    </font>
    <font>
      <b/>
      <i/>
      <sz val="14"/>
      <color rgb="FF0070C0"/>
      <name val="Calibri"/>
      <family val="2"/>
      <scheme val="minor"/>
    </font>
    <font>
      <b/>
      <u/>
      <sz val="16"/>
      <color rgb="FFC00000"/>
      <name val="Calibri"/>
      <family val="2"/>
      <scheme val="minor"/>
    </font>
    <font>
      <b/>
      <i/>
      <u/>
      <sz val="16"/>
      <color rgb="FFC00000"/>
      <name val="Calibri"/>
      <family val="2"/>
      <scheme val="minor"/>
    </font>
    <font>
      <sz val="12"/>
      <color rgb="FF333333"/>
      <name val="Nunito Sans"/>
    </font>
  </fonts>
  <fills count="12">
    <fill>
      <patternFill patternType="none"/>
    </fill>
    <fill>
      <patternFill patternType="gray125"/>
    </fill>
    <fill>
      <patternFill patternType="solid">
        <fgColor theme="0"/>
        <bgColor rgb="FFC0C0C0"/>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rgb="FFFFFF66"/>
        <bgColor indexed="64"/>
      </patternFill>
    </fill>
    <fill>
      <patternFill patternType="solid">
        <fgColor theme="0" tint="-4.9989318521683403E-2"/>
        <bgColor indexed="64"/>
      </patternFill>
    </fill>
    <fill>
      <patternFill patternType="solid">
        <fgColor indexed="22"/>
        <bgColor indexed="0"/>
      </patternFill>
    </fill>
    <fill>
      <patternFill patternType="solid">
        <fgColor rgb="FFFFFF00"/>
        <bgColor indexed="64"/>
      </patternFill>
    </fill>
    <fill>
      <patternFill patternType="solid">
        <fgColor rgb="FFFFC000"/>
        <bgColor indexed="64"/>
      </patternFill>
    </fill>
    <fill>
      <patternFill patternType="solid">
        <fgColor rgb="FFFFFFFF"/>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auto="1"/>
      </left>
      <right style="thin">
        <color auto="1"/>
      </right>
      <top style="thin">
        <color auto="1"/>
      </top>
      <bottom/>
      <diagonal/>
    </border>
    <border>
      <left style="thin">
        <color auto="1"/>
      </left>
      <right style="thin">
        <color auto="1"/>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auto="1"/>
      </left>
      <right/>
      <top style="thin">
        <color auto="1"/>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ck">
        <color rgb="FFC00000"/>
      </left>
      <right style="thick">
        <color rgb="FFC00000"/>
      </right>
      <top style="thick">
        <color rgb="FFC00000"/>
      </top>
      <bottom/>
      <diagonal/>
    </border>
    <border>
      <left style="thick">
        <color rgb="FFC00000"/>
      </left>
      <right style="thick">
        <color rgb="FFC00000"/>
      </right>
      <top style="thin">
        <color indexed="64"/>
      </top>
      <bottom style="thin">
        <color indexed="64"/>
      </bottom>
      <diagonal/>
    </border>
    <border>
      <left style="thick">
        <color rgb="FFC00000"/>
      </left>
      <right style="thick">
        <color rgb="FFC00000"/>
      </right>
      <top/>
      <bottom/>
      <diagonal/>
    </border>
    <border>
      <left style="thick">
        <color rgb="FFC00000"/>
      </left>
      <right style="thick">
        <color rgb="FFC00000"/>
      </right>
      <top style="thin">
        <color auto="1"/>
      </top>
      <bottom/>
      <diagonal/>
    </border>
    <border>
      <left style="thick">
        <color rgb="FFC00000"/>
      </left>
      <right style="thick">
        <color rgb="FFC00000"/>
      </right>
      <top style="hair">
        <color indexed="64"/>
      </top>
      <bottom style="hair">
        <color indexed="64"/>
      </bottom>
      <diagonal/>
    </border>
    <border>
      <left style="thick">
        <color rgb="FFC00000"/>
      </left>
      <right style="thick">
        <color rgb="FFC00000"/>
      </right>
      <top style="hair">
        <color indexed="64"/>
      </top>
      <bottom style="thin">
        <color indexed="64"/>
      </bottom>
      <diagonal/>
    </border>
    <border>
      <left style="thick">
        <color rgb="FFC00000"/>
      </left>
      <right style="thick">
        <color rgb="FFC00000"/>
      </right>
      <top/>
      <bottom style="hair">
        <color indexed="64"/>
      </bottom>
      <diagonal/>
    </border>
    <border>
      <left style="thick">
        <color rgb="FFC00000"/>
      </left>
      <right style="thick">
        <color rgb="FFC00000"/>
      </right>
      <top style="thin">
        <color indexed="64"/>
      </top>
      <bottom style="thick">
        <color rgb="FFC00000"/>
      </bottom>
      <diagonal/>
    </border>
    <border>
      <left style="thin">
        <color indexed="64"/>
      </left>
      <right/>
      <top style="thin">
        <color indexed="64"/>
      </top>
      <bottom style="hair">
        <color indexed="64"/>
      </bottom>
      <diagonal/>
    </border>
    <border>
      <left style="thick">
        <color rgb="FFC00000"/>
      </left>
      <right style="thick">
        <color rgb="FFC00000"/>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ck">
        <color rgb="FFC00000"/>
      </left>
      <right style="thick">
        <color rgb="FFC00000"/>
      </right>
      <top style="hair">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auto="1"/>
      </top>
      <bottom/>
      <diagonal/>
    </border>
    <border>
      <left/>
      <right/>
      <top style="double">
        <color indexed="64"/>
      </top>
      <bottom style="thin">
        <color indexed="64"/>
      </bottom>
      <diagonal/>
    </border>
    <border>
      <left/>
      <right/>
      <top style="hair">
        <color auto="1"/>
      </top>
      <bottom style="hair">
        <color auto="1"/>
      </bottom>
      <diagonal/>
    </border>
    <border>
      <left style="thin">
        <color indexed="8"/>
      </left>
      <right style="thin">
        <color indexed="8"/>
      </right>
      <top style="thin">
        <color indexed="8"/>
      </top>
      <bottom/>
      <diagonal/>
    </border>
    <border>
      <left style="thick">
        <color rgb="FFC00000"/>
      </left>
      <right style="thick">
        <color rgb="FFC00000"/>
      </right>
      <top style="thin">
        <color indexed="64"/>
      </top>
      <bottom style="hair">
        <color indexed="64"/>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style="thin">
        <color indexed="64"/>
      </right>
      <top style="hair">
        <color auto="1"/>
      </top>
      <bottom style="hair">
        <color auto="1"/>
      </bottom>
      <diagonal/>
    </border>
    <border>
      <left/>
      <right/>
      <top style="hair">
        <color auto="1"/>
      </top>
      <bottom style="thin">
        <color indexed="64"/>
      </bottom>
      <diagonal/>
    </border>
    <border>
      <left/>
      <right style="thin">
        <color indexed="64"/>
      </right>
      <top style="hair">
        <color auto="1"/>
      </top>
      <bottom style="thin">
        <color indexed="64"/>
      </bottom>
      <diagonal/>
    </border>
    <border>
      <left/>
      <right/>
      <top style="thin">
        <color indexed="64"/>
      </top>
      <bottom style="thin">
        <color indexed="64"/>
      </bottom>
      <diagonal/>
    </border>
    <border>
      <left/>
      <right style="thin">
        <color auto="1"/>
      </right>
      <top/>
      <bottom style="double">
        <color indexed="64"/>
      </bottom>
      <diagonal/>
    </border>
    <border>
      <left/>
      <right/>
      <top style="thin">
        <color indexed="64"/>
      </top>
      <bottom/>
      <diagonal/>
    </border>
    <border>
      <left style="medium">
        <color rgb="FFC00000"/>
      </left>
      <right style="medium">
        <color rgb="FFC00000"/>
      </right>
      <top style="medium">
        <color rgb="FFC00000"/>
      </top>
      <bottom style="medium">
        <color rgb="FFC00000"/>
      </bottom>
      <diagonal/>
    </border>
    <border>
      <left style="medium">
        <color rgb="FFC00000"/>
      </left>
      <right/>
      <top style="medium">
        <color rgb="FFC00000"/>
      </top>
      <bottom style="medium">
        <color rgb="FFC00000"/>
      </bottom>
      <diagonal/>
    </border>
    <border>
      <left/>
      <right/>
      <top style="hair">
        <color indexed="64"/>
      </top>
      <bottom/>
      <diagonal/>
    </border>
    <border>
      <left/>
      <right style="thin">
        <color indexed="64"/>
      </right>
      <top style="hair">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2" fillId="0" borderId="0"/>
    <xf numFmtId="0" fontId="32" fillId="0" borderId="0"/>
    <xf numFmtId="0" fontId="56" fillId="0" borderId="0" applyNumberFormat="0" applyFill="0" applyBorder="0" applyAlignment="0" applyProtection="0"/>
  </cellStyleXfs>
  <cellXfs count="358">
    <xf numFmtId="0" fontId="0" fillId="0" borderId="0" xfId="0"/>
    <xf numFmtId="0" fontId="0" fillId="0" borderId="0" xfId="0" applyAlignment="1">
      <alignment vertical="center"/>
    </xf>
    <xf numFmtId="0" fontId="0" fillId="0" borderId="0" xfId="0" applyAlignment="1">
      <alignment horizontal="center"/>
    </xf>
    <xf numFmtId="43" fontId="0" fillId="0" borderId="0" xfId="1" applyFont="1"/>
    <xf numFmtId="0" fontId="6" fillId="5" borderId="0" xfId="0" applyFont="1" applyFill="1" applyAlignment="1">
      <alignment horizontal="center" vertical="center" wrapText="1"/>
    </xf>
    <xf numFmtId="171" fontId="6" fillId="5" borderId="0" xfId="0" applyNumberFormat="1" applyFont="1" applyFill="1" applyAlignment="1">
      <alignment horizontal="center" vertical="center" wrapText="1"/>
    </xf>
    <xf numFmtId="0" fontId="6" fillId="5" borderId="30" xfId="0" applyFont="1" applyFill="1" applyBorder="1" applyAlignment="1">
      <alignment horizontal="center" vertical="center" wrapText="1"/>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3" borderId="23" xfId="0" applyFont="1" applyFill="1" applyBorder="1" applyAlignment="1">
      <alignment vertical="center"/>
    </xf>
    <xf numFmtId="0" fontId="0" fillId="3" borderId="22" xfId="0" applyFont="1" applyFill="1" applyBorder="1" applyAlignment="1">
      <alignment vertical="center"/>
    </xf>
    <xf numFmtId="0" fontId="0" fillId="3" borderId="21" xfId="0" applyFont="1" applyFill="1" applyBorder="1" applyAlignment="1">
      <alignment vertical="center"/>
    </xf>
    <xf numFmtId="0" fontId="0" fillId="0" borderId="23" xfId="0" applyFont="1" applyFill="1" applyBorder="1" applyAlignment="1">
      <alignment vertical="center"/>
    </xf>
    <xf numFmtId="0" fontId="0" fillId="0" borderId="1" xfId="0" applyFont="1" applyFill="1" applyBorder="1" applyAlignment="1">
      <alignment vertical="center"/>
    </xf>
    <xf numFmtId="0" fontId="0" fillId="0" borderId="16" xfId="0" applyFont="1" applyFill="1" applyBorder="1" applyAlignment="1">
      <alignment vertical="center"/>
    </xf>
    <xf numFmtId="0" fontId="0" fillId="3" borderId="18" xfId="0" applyFont="1" applyFill="1" applyBorder="1" applyAlignment="1">
      <alignment vertical="center"/>
    </xf>
    <xf numFmtId="0" fontId="0" fillId="3" borderId="16" xfId="0" applyFont="1" applyFill="1" applyBorder="1" applyAlignment="1">
      <alignment vertical="center"/>
    </xf>
    <xf numFmtId="0" fontId="0" fillId="3" borderId="41" xfId="0" applyFont="1" applyFill="1" applyBorder="1" applyAlignment="1">
      <alignment vertical="center"/>
    </xf>
    <xf numFmtId="0" fontId="0" fillId="0" borderId="41" xfId="0" applyFont="1" applyFill="1" applyBorder="1" applyAlignment="1">
      <alignment vertical="center"/>
    </xf>
    <xf numFmtId="0" fontId="0" fillId="3" borderId="1" xfId="0" applyFont="1" applyFill="1" applyBorder="1" applyAlignment="1">
      <alignment vertical="center"/>
    </xf>
    <xf numFmtId="168" fontId="8" fillId="6" borderId="31" xfId="3" applyNumberFormat="1" applyFont="1" applyFill="1" applyBorder="1" applyAlignment="1">
      <alignment horizontal="center" vertical="center"/>
    </xf>
    <xf numFmtId="168" fontId="8" fillId="6" borderId="32" xfId="3" applyNumberFormat="1" applyFont="1" applyFill="1" applyBorder="1" applyAlignment="1">
      <alignment horizontal="center" vertical="center"/>
    </xf>
    <xf numFmtId="168" fontId="8" fillId="6" borderId="33" xfId="3" applyNumberFormat="1" applyFont="1" applyFill="1" applyBorder="1" applyAlignment="1">
      <alignment horizontal="center" vertical="center"/>
    </xf>
    <xf numFmtId="168" fontId="8" fillId="6" borderId="34" xfId="3" applyNumberFormat="1" applyFont="1" applyFill="1" applyBorder="1" applyAlignment="1">
      <alignment horizontal="center" vertical="center"/>
    </xf>
    <xf numFmtId="168" fontId="8" fillId="6" borderId="40" xfId="3" applyNumberFormat="1" applyFont="1" applyFill="1" applyBorder="1" applyAlignment="1">
      <alignment horizontal="center" vertical="center"/>
    </xf>
    <xf numFmtId="168" fontId="8" fillId="6" borderId="35" xfId="3" applyNumberFormat="1" applyFont="1" applyFill="1" applyBorder="1" applyAlignment="1">
      <alignment horizontal="center" vertical="center"/>
    </xf>
    <xf numFmtId="0" fontId="0" fillId="0" borderId="0" xfId="0" applyFont="1"/>
    <xf numFmtId="0" fontId="0" fillId="0" borderId="0" xfId="0" applyFont="1" applyAlignment="1">
      <alignment horizontal="center"/>
    </xf>
    <xf numFmtId="0" fontId="11" fillId="0" borderId="0" xfId="0" applyFont="1"/>
    <xf numFmtId="0" fontId="0" fillId="0" borderId="0" xfId="0" applyFont="1" applyFill="1"/>
    <xf numFmtId="0" fontId="0" fillId="0" borderId="0" xfId="0" applyFont="1" applyAlignment="1">
      <alignment horizontal="center" vertical="center"/>
    </xf>
    <xf numFmtId="0" fontId="0" fillId="5" borderId="0" xfId="0" applyFont="1" applyFill="1" applyBorder="1" applyAlignment="1">
      <alignment vertical="center"/>
    </xf>
    <xf numFmtId="171" fontId="0" fillId="5" borderId="0" xfId="0" applyNumberFormat="1" applyFont="1" applyFill="1" applyBorder="1" applyAlignment="1">
      <alignment horizontal="center" vertical="center"/>
    </xf>
    <xf numFmtId="0" fontId="0" fillId="5" borderId="30" xfId="0" applyFont="1" applyFill="1" applyBorder="1" applyAlignment="1">
      <alignment horizontal="center" vertical="center"/>
    </xf>
    <xf numFmtId="171" fontId="0" fillId="3" borderId="24" xfId="0" applyNumberFormat="1" applyFont="1" applyFill="1" applyBorder="1" applyAlignment="1">
      <alignment horizontal="center" vertical="center"/>
    </xf>
    <xf numFmtId="171" fontId="0" fillId="3" borderId="25" xfId="0" applyNumberFormat="1" applyFont="1" applyFill="1" applyBorder="1" applyAlignment="1">
      <alignment horizontal="center" vertical="center"/>
    </xf>
    <xf numFmtId="171" fontId="0" fillId="3" borderId="26" xfId="0" applyNumberFormat="1" applyFont="1" applyFill="1" applyBorder="1" applyAlignment="1">
      <alignment horizontal="center" vertical="center"/>
    </xf>
    <xf numFmtId="171" fontId="0" fillId="0" borderId="27" xfId="0" applyNumberFormat="1" applyFont="1" applyFill="1" applyBorder="1" applyAlignment="1">
      <alignment horizontal="center" vertical="center"/>
    </xf>
    <xf numFmtId="171" fontId="0" fillId="0" borderId="26" xfId="0" applyNumberFormat="1" applyFont="1" applyFill="1" applyBorder="1" applyAlignment="1">
      <alignment horizontal="center" vertical="center"/>
    </xf>
    <xf numFmtId="171" fontId="0" fillId="3" borderId="27" xfId="0" applyNumberFormat="1" applyFont="1" applyFill="1" applyBorder="1" applyAlignment="1">
      <alignment horizontal="center" vertical="center"/>
    </xf>
    <xf numFmtId="171" fontId="0" fillId="0" borderId="25" xfId="0" applyNumberFormat="1" applyFont="1" applyFill="1" applyBorder="1" applyAlignment="1">
      <alignment horizontal="center" vertical="center"/>
    </xf>
    <xf numFmtId="0" fontId="0" fillId="3" borderId="26" xfId="0" applyFont="1" applyFill="1" applyBorder="1" applyAlignment="1">
      <alignment horizontal="center" vertical="center"/>
    </xf>
    <xf numFmtId="171" fontId="0" fillId="0" borderId="12" xfId="0" applyNumberFormat="1" applyFont="1" applyFill="1" applyBorder="1" applyAlignment="1">
      <alignment horizontal="center" vertical="center"/>
    </xf>
    <xf numFmtId="171" fontId="0" fillId="3" borderId="12" xfId="0" applyNumberFormat="1" applyFont="1" applyFill="1" applyBorder="1" applyAlignment="1">
      <alignment horizontal="center" vertical="center"/>
    </xf>
    <xf numFmtId="0" fontId="3" fillId="3" borderId="18" xfId="0" applyFont="1" applyFill="1" applyBorder="1" applyAlignment="1">
      <alignment vertical="center"/>
    </xf>
    <xf numFmtId="0" fontId="3" fillId="3" borderId="41" xfId="0" applyFont="1" applyFill="1" applyBorder="1" applyAlignment="1">
      <alignment vertical="center"/>
    </xf>
    <xf numFmtId="0" fontId="3" fillId="3" borderId="16" xfId="0" applyFont="1" applyFill="1" applyBorder="1" applyAlignment="1">
      <alignment vertical="center"/>
    </xf>
    <xf numFmtId="0" fontId="3" fillId="0" borderId="41" xfId="0" applyFont="1" applyFill="1" applyBorder="1" applyAlignment="1">
      <alignment vertical="center"/>
    </xf>
    <xf numFmtId="0" fontId="3" fillId="0" borderId="16" xfId="0" applyFont="1" applyFill="1" applyBorder="1" applyAlignment="1">
      <alignment vertical="center"/>
    </xf>
    <xf numFmtId="0" fontId="0" fillId="6" borderId="30"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37" xfId="0" applyFont="1" applyFill="1" applyBorder="1" applyAlignment="1">
      <alignment horizontal="center" vertical="center"/>
    </xf>
    <xf numFmtId="168" fontId="8" fillId="6" borderId="29" xfId="3" applyNumberFormat="1" applyFont="1" applyFill="1" applyBorder="1" applyAlignment="1">
      <alignment horizontal="center" vertical="center"/>
    </xf>
    <xf numFmtId="168" fontId="10" fillId="6" borderId="28" xfId="3" applyNumberFormat="1" applyFont="1" applyFill="1" applyBorder="1" applyAlignment="1">
      <alignment horizontal="center" vertical="center" wrapText="1"/>
    </xf>
    <xf numFmtId="0" fontId="0" fillId="0" borderId="38" xfId="0" applyFont="1" applyFill="1" applyBorder="1" applyAlignment="1">
      <alignment vertical="center"/>
    </xf>
    <xf numFmtId="171" fontId="0" fillId="0" borderId="39" xfId="0" applyNumberFormat="1" applyFont="1" applyFill="1" applyBorder="1" applyAlignment="1">
      <alignment horizontal="center" vertical="center"/>
    </xf>
    <xf numFmtId="0" fontId="17" fillId="0" borderId="0" xfId="0" applyFont="1" applyFill="1" applyBorder="1" applyAlignment="1">
      <alignment horizontal="left" vertical="center" wrapText="1"/>
    </xf>
    <xf numFmtId="0" fontId="19" fillId="0" borderId="0" xfId="0" applyFont="1" applyAlignment="1">
      <alignment horizontal="center" vertical="top"/>
    </xf>
    <xf numFmtId="0" fontId="19" fillId="0" borderId="0" xfId="0" applyFont="1"/>
    <xf numFmtId="0" fontId="20" fillId="0" borderId="0" xfId="0" applyFont="1" applyAlignment="1">
      <alignment horizontal="right"/>
    </xf>
    <xf numFmtId="0" fontId="0" fillId="0" borderId="0" xfId="0" applyFont="1" applyProtection="1"/>
    <xf numFmtId="0" fontId="9" fillId="0" borderId="0" xfId="0" applyFont="1" applyProtection="1"/>
    <xf numFmtId="0" fontId="0" fillId="0" borderId="0" xfId="0" applyFont="1" applyAlignment="1" applyProtection="1">
      <alignment vertical="center"/>
    </xf>
    <xf numFmtId="169" fontId="0" fillId="0" borderId="0" xfId="0" applyNumberFormat="1" applyFont="1" applyProtection="1"/>
    <xf numFmtId="168" fontId="0" fillId="0" borderId="0" xfId="0" applyNumberFormat="1" applyFont="1" applyProtection="1"/>
    <xf numFmtId="0" fontId="0" fillId="0" borderId="46" xfId="0" applyFont="1" applyBorder="1" applyProtection="1"/>
    <xf numFmtId="0" fontId="9" fillId="0" borderId="46" xfId="0" applyFont="1" applyBorder="1" applyProtection="1"/>
    <xf numFmtId="0" fontId="0" fillId="0" borderId="0" xfId="0" applyFont="1" applyBorder="1" applyProtection="1"/>
    <xf numFmtId="0" fontId="9" fillId="0" borderId="0" xfId="0" applyFont="1" applyBorder="1" applyProtection="1"/>
    <xf numFmtId="0" fontId="14" fillId="7" borderId="7" xfId="0" applyFont="1" applyFill="1" applyBorder="1" applyProtection="1"/>
    <xf numFmtId="0" fontId="14" fillId="7" borderId="0" xfId="0" applyFont="1" applyFill="1" applyBorder="1" applyProtection="1"/>
    <xf numFmtId="0" fontId="0" fillId="7" borderId="0" xfId="0" applyFont="1" applyFill="1" applyBorder="1" applyProtection="1"/>
    <xf numFmtId="0" fontId="0" fillId="7" borderId="8" xfId="0" applyFont="1" applyFill="1" applyBorder="1" applyProtection="1"/>
    <xf numFmtId="0" fontId="0" fillId="0" borderId="0" xfId="0" applyFont="1" applyBorder="1" applyAlignment="1" applyProtection="1">
      <alignment vertical="top" wrapText="1"/>
    </xf>
    <xf numFmtId="0" fontId="13" fillId="7" borderId="7" xfId="0" applyFont="1" applyFill="1" applyBorder="1" applyAlignment="1" applyProtection="1">
      <alignment horizontal="center" vertical="top" wrapText="1"/>
    </xf>
    <xf numFmtId="0" fontId="13" fillId="7" borderId="0" xfId="0" applyFont="1" applyFill="1" applyBorder="1" applyAlignment="1" applyProtection="1">
      <alignment horizontal="center" vertical="top" wrapText="1"/>
    </xf>
    <xf numFmtId="0" fontId="9" fillId="7" borderId="0" xfId="0" applyFont="1" applyFill="1" applyBorder="1" applyAlignment="1" applyProtection="1">
      <alignment horizontal="center" vertical="top" wrapText="1"/>
    </xf>
    <xf numFmtId="0" fontId="15" fillId="7" borderId="8" xfId="0" applyFont="1" applyFill="1" applyBorder="1" applyAlignment="1" applyProtection="1">
      <alignment horizontal="center" vertical="top" wrapText="1"/>
    </xf>
    <xf numFmtId="0" fontId="17" fillId="0" borderId="0" xfId="0" applyFont="1" applyFill="1" applyBorder="1" applyAlignment="1" applyProtection="1">
      <alignment horizontal="left" wrapText="1"/>
    </xf>
    <xf numFmtId="0" fontId="16" fillId="7" borderId="8" xfId="0" applyFont="1" applyFill="1" applyBorder="1" applyProtection="1"/>
    <xf numFmtId="0" fontId="0" fillId="0" borderId="0" xfId="0" applyFont="1" applyAlignment="1" applyProtection="1">
      <alignment horizontal="right" indent="1"/>
    </xf>
    <xf numFmtId="16" fontId="13" fillId="7" borderId="7" xfId="0" quotePrefix="1" applyNumberFormat="1" applyFont="1" applyFill="1" applyBorder="1" applyAlignment="1" applyProtection="1">
      <alignment horizontal="right"/>
    </xf>
    <xf numFmtId="167" fontId="14" fillId="7" borderId="0" xfId="0" applyNumberFormat="1" applyFont="1" applyFill="1" applyBorder="1" applyProtection="1"/>
    <xf numFmtId="0" fontId="15" fillId="7" borderId="8" xfId="0" applyFont="1" applyFill="1" applyBorder="1" applyProtection="1"/>
    <xf numFmtId="0" fontId="13" fillId="7" borderId="7" xfId="0" applyFont="1" applyFill="1" applyBorder="1" applyProtection="1"/>
    <xf numFmtId="1" fontId="13" fillId="7" borderId="7" xfId="0" quotePrefix="1" applyNumberFormat="1" applyFont="1" applyFill="1" applyBorder="1" applyAlignment="1" applyProtection="1">
      <alignment horizontal="right"/>
    </xf>
    <xf numFmtId="168" fontId="0" fillId="0" borderId="0" xfId="3" applyNumberFormat="1" applyFont="1" applyBorder="1" applyProtection="1"/>
    <xf numFmtId="10" fontId="0" fillId="0" borderId="0" xfId="0" applyNumberFormat="1" applyFont="1" applyBorder="1" applyProtection="1"/>
    <xf numFmtId="168" fontId="15" fillId="7" borderId="8" xfId="3" applyNumberFormat="1" applyFont="1" applyFill="1" applyBorder="1" applyProtection="1"/>
    <xf numFmtId="0" fontId="5" fillId="0" borderId="0" xfId="0" applyFont="1" applyProtection="1"/>
    <xf numFmtId="168" fontId="0" fillId="0" borderId="0" xfId="3" applyNumberFormat="1" applyFont="1" applyFill="1" applyBorder="1" applyProtection="1"/>
    <xf numFmtId="168" fontId="14" fillId="7" borderId="24" xfId="0" applyNumberFormat="1" applyFont="1" applyFill="1" applyBorder="1" applyProtection="1"/>
    <xf numFmtId="168" fontId="13" fillId="7" borderId="3" xfId="3" applyNumberFormat="1" applyFont="1" applyFill="1" applyBorder="1" applyProtection="1"/>
    <xf numFmtId="0" fontId="14" fillId="7" borderId="3" xfId="0" applyFont="1" applyFill="1" applyBorder="1" applyProtection="1"/>
    <xf numFmtId="0" fontId="14" fillId="7" borderId="42" xfId="0" applyFont="1" applyFill="1" applyBorder="1" applyProtection="1"/>
    <xf numFmtId="168" fontId="14" fillId="7" borderId="17" xfId="0" applyNumberFormat="1" applyFont="1" applyFill="1" applyBorder="1" applyProtection="1"/>
    <xf numFmtId="168" fontId="13" fillId="7" borderId="0" xfId="3" applyNumberFormat="1" applyFont="1" applyFill="1" applyBorder="1" applyProtection="1"/>
    <xf numFmtId="0" fontId="14" fillId="7" borderId="43" xfId="0" applyFont="1" applyFill="1" applyBorder="1" applyProtection="1"/>
    <xf numFmtId="168" fontId="15" fillId="7" borderId="11" xfId="3" applyNumberFormat="1" applyFont="1" applyFill="1" applyBorder="1" applyProtection="1"/>
    <xf numFmtId="168" fontId="14" fillId="4" borderId="17" xfId="0" applyNumberFormat="1" applyFont="1" applyFill="1" applyBorder="1" applyProtection="1"/>
    <xf numFmtId="168" fontId="13" fillId="4" borderId="0" xfId="3" applyNumberFormat="1" applyFont="1" applyFill="1" applyBorder="1" applyProtection="1"/>
    <xf numFmtId="0" fontId="14" fillId="4" borderId="0" xfId="0" applyFont="1" applyFill="1" applyBorder="1" applyProtection="1"/>
    <xf numFmtId="168" fontId="14" fillId="4" borderId="44" xfId="0" applyNumberFormat="1" applyFont="1" applyFill="1" applyBorder="1" applyProtection="1"/>
    <xf numFmtId="168" fontId="13" fillId="4" borderId="15" xfId="3" applyNumberFormat="1" applyFont="1" applyFill="1" applyBorder="1" applyProtection="1"/>
    <xf numFmtId="0" fontId="14" fillId="4" borderId="15" xfId="0" applyFont="1" applyFill="1" applyBorder="1" applyProtection="1"/>
    <xf numFmtId="0" fontId="26" fillId="0" borderId="0" xfId="0" applyFont="1"/>
    <xf numFmtId="0" fontId="0" fillId="4" borderId="15" xfId="0" applyFont="1" applyFill="1" applyBorder="1" applyProtection="1"/>
    <xf numFmtId="0" fontId="0" fillId="4" borderId="45" xfId="0" applyFont="1" applyFill="1" applyBorder="1" applyProtection="1"/>
    <xf numFmtId="0" fontId="28" fillId="7" borderId="9" xfId="0" applyFont="1" applyFill="1" applyBorder="1" applyProtection="1"/>
    <xf numFmtId="0" fontId="0" fillId="0" borderId="0" xfId="0" applyFont="1" applyFill="1" applyProtection="1"/>
    <xf numFmtId="0" fontId="30" fillId="0" borderId="3" xfId="0" applyFont="1" applyFill="1" applyBorder="1" applyAlignment="1" applyProtection="1">
      <alignment horizontal="center" vertical="center" wrapText="1"/>
    </xf>
    <xf numFmtId="0" fontId="30" fillId="0" borderId="3" xfId="0" applyFont="1" applyFill="1" applyBorder="1" applyAlignment="1" applyProtection="1">
      <alignment vertical="center" wrapText="1"/>
    </xf>
    <xf numFmtId="165" fontId="30" fillId="0" borderId="3" xfId="0" applyNumberFormat="1" applyFont="1" applyFill="1" applyBorder="1" applyAlignment="1" applyProtection="1">
      <alignment horizontal="center" vertical="center" wrapText="1"/>
    </xf>
    <xf numFmtId="3" fontId="30" fillId="0" borderId="3" xfId="1" applyNumberFormat="1" applyFont="1" applyFill="1" applyBorder="1" applyAlignment="1" applyProtection="1">
      <alignment horizontal="center" vertical="center" wrapText="1"/>
    </xf>
    <xf numFmtId="164" fontId="30" fillId="0" borderId="3" xfId="0" applyNumberFormat="1" applyFont="1" applyFill="1" applyBorder="1" applyAlignment="1" applyProtection="1">
      <alignment horizontal="right" vertical="center" wrapText="1"/>
    </xf>
    <xf numFmtId="164" fontId="31" fillId="0" borderId="47" xfId="0" applyNumberFormat="1" applyFont="1" applyFill="1" applyBorder="1" applyAlignment="1" applyProtection="1">
      <alignment horizontal="right" vertical="center" wrapText="1"/>
    </xf>
    <xf numFmtId="0" fontId="0" fillId="0" borderId="0" xfId="0" applyBorder="1"/>
    <xf numFmtId="0" fontId="0" fillId="0" borderId="0" xfId="0" applyBorder="1" applyAlignment="1">
      <alignment horizontal="left" vertical="top" wrapText="1"/>
    </xf>
    <xf numFmtId="164" fontId="31" fillId="0" borderId="3" xfId="0" applyNumberFormat="1" applyFont="1" applyFill="1" applyBorder="1" applyAlignment="1" applyProtection="1">
      <alignment horizontal="right" vertical="center" wrapText="1"/>
    </xf>
    <xf numFmtId="0" fontId="33" fillId="8" borderId="49" xfId="5" applyFont="1" applyFill="1" applyBorder="1" applyAlignment="1">
      <alignment horizontal="center" vertical="center"/>
    </xf>
    <xf numFmtId="0" fontId="34" fillId="0" borderId="1" xfId="6" applyFont="1" applyFill="1" applyBorder="1" applyAlignment="1">
      <alignment vertical="center" wrapText="1"/>
    </xf>
    <xf numFmtId="0" fontId="0" fillId="0" borderId="0" xfId="0" applyFont="1" applyProtection="1">
      <protection locked="0"/>
    </xf>
    <xf numFmtId="171" fontId="0" fillId="0" borderId="17" xfId="0" applyNumberFormat="1" applyFont="1" applyFill="1" applyBorder="1" applyAlignment="1">
      <alignment horizontal="center" vertical="center"/>
    </xf>
    <xf numFmtId="168" fontId="8" fillId="6" borderId="30" xfId="3" applyNumberFormat="1" applyFont="1" applyFill="1" applyBorder="1" applyAlignment="1">
      <alignment horizontal="center" vertical="center"/>
    </xf>
    <xf numFmtId="0" fontId="3" fillId="0" borderId="22" xfId="0" applyFont="1" applyFill="1" applyBorder="1" applyAlignment="1">
      <alignment vertical="center"/>
    </xf>
    <xf numFmtId="0" fontId="0" fillId="3" borderId="38" xfId="0" applyFont="1" applyFill="1" applyBorder="1" applyAlignment="1">
      <alignment vertical="center"/>
    </xf>
    <xf numFmtId="171" fontId="0" fillId="3" borderId="39" xfId="0" applyNumberFormat="1" applyFont="1" applyFill="1" applyBorder="1" applyAlignment="1">
      <alignment horizontal="center" vertical="center"/>
    </xf>
    <xf numFmtId="171" fontId="0" fillId="3" borderId="17" xfId="0" applyNumberFormat="1" applyFont="1" applyFill="1" applyBorder="1" applyAlignment="1">
      <alignment horizontal="center" vertical="center"/>
    </xf>
    <xf numFmtId="171" fontId="0" fillId="0" borderId="44" xfId="0" applyNumberFormat="1" applyFont="1" applyFill="1" applyBorder="1" applyAlignment="1">
      <alignment horizontal="center" vertical="center"/>
    </xf>
    <xf numFmtId="168" fontId="8" fillId="6" borderId="37" xfId="3" applyNumberFormat="1" applyFont="1" applyFill="1" applyBorder="1" applyAlignment="1">
      <alignment horizontal="center" vertical="center"/>
    </xf>
    <xf numFmtId="0" fontId="0" fillId="0" borderId="20" xfId="0" applyFont="1" applyFill="1" applyBorder="1" applyAlignment="1">
      <alignment vertical="center"/>
    </xf>
    <xf numFmtId="171" fontId="0" fillId="0" borderId="36" xfId="0" applyNumberFormat="1" applyFont="1" applyFill="1" applyBorder="1" applyAlignment="1">
      <alignment horizontal="center" vertical="center"/>
    </xf>
    <xf numFmtId="168" fontId="8" fillId="6" borderId="50" xfId="3" applyNumberFormat="1" applyFont="1" applyFill="1" applyBorder="1" applyAlignment="1">
      <alignment horizontal="center" vertical="center"/>
    </xf>
    <xf numFmtId="0" fontId="0" fillId="0" borderId="18" xfId="0" applyFont="1" applyFill="1" applyBorder="1" applyAlignment="1">
      <alignment vertical="center"/>
    </xf>
    <xf numFmtId="0" fontId="28" fillId="7" borderId="7" xfId="0" applyFont="1" applyFill="1" applyBorder="1" applyProtection="1"/>
    <xf numFmtId="0" fontId="29" fillId="7" borderId="0" xfId="0" applyFont="1" applyFill="1" applyBorder="1" applyProtection="1"/>
    <xf numFmtId="0" fontId="0" fillId="4" borderId="0" xfId="0" applyFont="1" applyFill="1" applyBorder="1" applyProtection="1"/>
    <xf numFmtId="0" fontId="0" fillId="4" borderId="43" xfId="0" applyFont="1" applyFill="1" applyBorder="1" applyProtection="1"/>
    <xf numFmtId="0" fontId="0" fillId="0" borderId="0" xfId="0" applyFill="1" applyBorder="1"/>
    <xf numFmtId="0" fontId="0" fillId="0" borderId="0" xfId="0" applyFont="1" applyFill="1" applyBorder="1"/>
    <xf numFmtId="164" fontId="30" fillId="0" borderId="0" xfId="0" applyNumberFormat="1" applyFont="1" applyFill="1" applyBorder="1" applyAlignment="1" applyProtection="1">
      <alignment horizontal="right" vertical="center" wrapText="1"/>
    </xf>
    <xf numFmtId="3" fontId="30" fillId="0" borderId="0" xfId="1" applyNumberFormat="1" applyFont="1" applyFill="1" applyBorder="1" applyAlignment="1" applyProtection="1">
      <alignment horizontal="center" vertical="center" wrapText="1"/>
    </xf>
    <xf numFmtId="43" fontId="21" fillId="0" borderId="0" xfId="1" applyFont="1" applyAlignment="1">
      <alignment vertical="center"/>
    </xf>
    <xf numFmtId="0" fontId="0" fillId="0" borderId="0" xfId="0" applyFill="1" applyBorder="1" applyAlignment="1" applyProtection="1">
      <alignment vertical="top"/>
      <protection locked="0"/>
    </xf>
    <xf numFmtId="0" fontId="35" fillId="0" borderId="0" xfId="0" applyFont="1"/>
    <xf numFmtId="0" fontId="38" fillId="0" borderId="0" xfId="0" applyFont="1" applyFill="1" applyAlignment="1">
      <alignment horizontal="center" vertical="center"/>
    </xf>
    <xf numFmtId="0" fontId="20" fillId="0" borderId="0" xfId="0" applyFont="1" applyFill="1" applyAlignment="1">
      <alignment horizontal="right"/>
    </xf>
    <xf numFmtId="0" fontId="0" fillId="0" borderId="0" xfId="0" applyFill="1"/>
    <xf numFmtId="43" fontId="26" fillId="0" borderId="0" xfId="1" applyFont="1"/>
    <xf numFmtId="0" fontId="4" fillId="0" borderId="0" xfId="0" applyFont="1" applyAlignment="1">
      <alignment horizontal="right" vertical="center" indent="1"/>
    </xf>
    <xf numFmtId="0" fontId="35" fillId="0" borderId="0" xfId="0" applyFont="1" applyAlignment="1">
      <alignment horizontal="right"/>
    </xf>
    <xf numFmtId="43" fontId="36" fillId="0" borderId="0" xfId="1" applyFont="1" applyAlignment="1">
      <alignment vertical="center"/>
    </xf>
    <xf numFmtId="0" fontId="11" fillId="0" borderId="2"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3" fontId="36" fillId="2" borderId="2" xfId="0" applyNumberFormat="1" applyFont="1" applyFill="1" applyBorder="1" applyAlignment="1" applyProtection="1">
      <alignment horizontal="center" vertical="center" wrapText="1"/>
      <protection locked="0"/>
    </xf>
    <xf numFmtId="164" fontId="36" fillId="0" borderId="2" xfId="0" applyNumberFormat="1" applyFont="1" applyFill="1" applyBorder="1" applyAlignment="1" applyProtection="1">
      <alignment horizontal="center" vertical="center" wrapText="1"/>
    </xf>
    <xf numFmtId="164" fontId="41" fillId="2" borderId="2" xfId="0" applyNumberFormat="1" applyFont="1" applyFill="1" applyBorder="1" applyAlignment="1" applyProtection="1">
      <alignment horizontal="center" vertical="center" wrapText="1"/>
      <protection locked="0"/>
    </xf>
    <xf numFmtId="164" fontId="41" fillId="0" borderId="0" xfId="0" applyNumberFormat="1" applyFont="1" applyFill="1" applyBorder="1" applyAlignment="1" applyProtection="1">
      <alignment horizontal="center" vertical="center" wrapText="1"/>
      <protection locked="0"/>
    </xf>
    <xf numFmtId="43" fontId="41" fillId="0" borderId="2" xfId="1" applyFont="1" applyFill="1" applyBorder="1" applyAlignment="1" applyProtection="1">
      <alignment horizontal="center" vertical="center" wrapText="1"/>
      <protection locked="0"/>
    </xf>
    <xf numFmtId="164" fontId="41" fillId="2" borderId="13" xfId="0" applyNumberFormat="1" applyFont="1" applyFill="1" applyBorder="1" applyAlignment="1" applyProtection="1">
      <alignment horizontal="center" vertical="center" wrapText="1"/>
      <protection locked="0"/>
    </xf>
    <xf numFmtId="0" fontId="23" fillId="0" borderId="0" xfId="0" applyFont="1" applyAlignment="1">
      <alignment vertical="center"/>
    </xf>
    <xf numFmtId="164" fontId="11" fillId="2" borderId="57" xfId="0" applyNumberFormat="1" applyFont="1" applyFill="1" applyBorder="1" applyAlignment="1" applyProtection="1">
      <alignment horizontal="center" vertical="center" wrapText="1"/>
      <protection locked="0"/>
    </xf>
    <xf numFmtId="164" fontId="11" fillId="2" borderId="19" xfId="0" applyNumberFormat="1" applyFont="1" applyFill="1" applyBorder="1" applyAlignment="1" applyProtection="1">
      <alignment horizontal="center" vertical="center" wrapText="1"/>
      <protection locked="0"/>
    </xf>
    <xf numFmtId="170" fontId="30" fillId="0" borderId="0" xfId="3" applyNumberFormat="1" applyFont="1" applyFill="1" applyBorder="1" applyAlignment="1" applyProtection="1">
      <alignment horizontal="right" vertical="center" wrapText="1"/>
    </xf>
    <xf numFmtId="0" fontId="42" fillId="3" borderId="1" xfId="0" applyFont="1" applyFill="1" applyBorder="1" applyAlignment="1" applyProtection="1">
      <alignment horizontal="center" vertical="center" wrapText="1"/>
      <protection locked="0"/>
    </xf>
    <xf numFmtId="0" fontId="42" fillId="3" borderId="1" xfId="0" applyFont="1" applyFill="1" applyBorder="1" applyAlignment="1" applyProtection="1">
      <alignment vertical="center" wrapText="1"/>
      <protection locked="0"/>
    </xf>
    <xf numFmtId="14" fontId="42" fillId="3" borderId="1" xfId="0" applyNumberFormat="1" applyFont="1" applyFill="1" applyBorder="1" applyAlignment="1" applyProtection="1">
      <alignment horizontal="center" vertical="center" wrapText="1"/>
      <protection locked="0"/>
    </xf>
    <xf numFmtId="166" fontId="42" fillId="0" borderId="1" xfId="0" applyNumberFormat="1" applyFont="1" applyFill="1" applyBorder="1" applyAlignment="1" applyProtection="1">
      <alignment horizontal="center" vertical="center" wrapText="1"/>
    </xf>
    <xf numFmtId="3" fontId="42" fillId="3" borderId="1" xfId="1" applyNumberFormat="1" applyFont="1" applyFill="1" applyBorder="1" applyAlignment="1" applyProtection="1">
      <alignment horizontal="center" vertical="center" wrapText="1"/>
      <protection locked="0"/>
    </xf>
    <xf numFmtId="164" fontId="42" fillId="3" borderId="1" xfId="0" applyNumberFormat="1" applyFont="1" applyFill="1" applyBorder="1" applyAlignment="1" applyProtection="1">
      <alignment horizontal="right" vertical="center" wrapText="1"/>
      <protection locked="0"/>
    </xf>
    <xf numFmtId="164" fontId="42" fillId="0" borderId="1" xfId="0" applyNumberFormat="1" applyFont="1" applyFill="1" applyBorder="1" applyAlignment="1" applyProtection="1">
      <alignment horizontal="right" vertical="center" wrapText="1"/>
    </xf>
    <xf numFmtId="164" fontId="42" fillId="0" borderId="0" xfId="0" applyNumberFormat="1" applyFont="1" applyFill="1" applyBorder="1" applyAlignment="1" applyProtection="1">
      <alignment horizontal="right" vertical="center" wrapText="1"/>
    </xf>
    <xf numFmtId="170" fontId="43" fillId="9" borderId="60" xfId="3" applyNumberFormat="1" applyFont="1" applyFill="1" applyBorder="1" applyAlignment="1" applyProtection="1">
      <alignment horizontal="center" vertical="top" wrapText="1"/>
      <protection locked="0"/>
    </xf>
    <xf numFmtId="170" fontId="43" fillId="9" borderId="59" xfId="3" applyNumberFormat="1" applyFont="1" applyFill="1" applyBorder="1" applyAlignment="1" applyProtection="1">
      <alignment horizontal="center" vertical="top" wrapText="1"/>
      <protection locked="0"/>
    </xf>
    <xf numFmtId="164" fontId="44" fillId="0" borderId="14" xfId="0" applyNumberFormat="1" applyFont="1" applyFill="1" applyBorder="1" applyAlignment="1" applyProtection="1">
      <alignment horizontal="right" vertical="center" wrapText="1"/>
    </xf>
    <xf numFmtId="164" fontId="44" fillId="0" borderId="1" xfId="0" applyNumberFormat="1" applyFont="1" applyFill="1" applyBorder="1" applyAlignment="1" applyProtection="1">
      <alignment horizontal="right" vertical="center" wrapText="1"/>
    </xf>
    <xf numFmtId="164" fontId="42" fillId="6" borderId="14" xfId="0" applyNumberFormat="1" applyFont="1" applyFill="1" applyBorder="1" applyAlignment="1" applyProtection="1">
      <alignment horizontal="left" vertical="center" wrapText="1"/>
      <protection locked="0"/>
    </xf>
    <xf numFmtId="0" fontId="26" fillId="0" borderId="0" xfId="0" applyFont="1" applyAlignment="1">
      <alignment vertical="center"/>
    </xf>
    <xf numFmtId="168" fontId="42" fillId="3" borderId="1" xfId="3" applyNumberFormat="1" applyFont="1" applyFill="1" applyBorder="1" applyAlignment="1" applyProtection="1">
      <alignment horizontal="right" vertical="center" wrapText="1"/>
      <protection locked="0"/>
    </xf>
    <xf numFmtId="164" fontId="42" fillId="6" borderId="14" xfId="0" applyNumberFormat="1" applyFont="1" applyFill="1" applyBorder="1" applyAlignment="1" applyProtection="1">
      <alignment horizontal="left" vertical="top" wrapText="1"/>
      <protection locked="0"/>
    </xf>
    <xf numFmtId="0" fontId="23" fillId="0" borderId="0" xfId="1" applyNumberFormat="1" applyFont="1" applyAlignment="1">
      <alignment horizontal="right" vertical="center" indent="1"/>
    </xf>
    <xf numFmtId="0" fontId="27" fillId="0" borderId="0" xfId="1" applyNumberFormat="1" applyFont="1" applyAlignment="1">
      <alignment horizontal="right" vertical="center" indent="1"/>
    </xf>
    <xf numFmtId="0" fontId="11" fillId="0" borderId="0" xfId="0" applyFont="1" applyAlignment="1">
      <alignment horizontal="right" vertical="center" indent="1"/>
    </xf>
    <xf numFmtId="0" fontId="10" fillId="0" borderId="0" xfId="0" applyFont="1"/>
    <xf numFmtId="0" fontId="0"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0" fillId="0" borderId="0" xfId="0" applyFont="1" applyFill="1" applyBorder="1" applyProtection="1"/>
    <xf numFmtId="0" fontId="9" fillId="0" borderId="0" xfId="0" applyFont="1" applyFill="1" applyBorder="1" applyProtection="1"/>
    <xf numFmtId="9" fontId="0" fillId="0" borderId="0" xfId="3" applyFont="1" applyFill="1" applyBorder="1" applyProtection="1"/>
    <xf numFmtId="0" fontId="9" fillId="0" borderId="0" xfId="0" applyFont="1" applyFill="1" applyBorder="1" applyAlignment="1" applyProtection="1">
      <alignment horizontal="left" vertical="center" indent="1"/>
    </xf>
    <xf numFmtId="0" fontId="12" fillId="0" borderId="0" xfId="0" applyFont="1" applyFill="1" applyBorder="1" applyAlignment="1" applyProtection="1">
      <alignment horizontal="left" vertical="top" indent="1"/>
    </xf>
    <xf numFmtId="0" fontId="3" fillId="0" borderId="0" xfId="0" applyFont="1" applyFill="1" applyBorder="1" applyProtection="1"/>
    <xf numFmtId="0" fontId="9" fillId="0" borderId="0" xfId="0" applyFont="1" applyFill="1" applyBorder="1" applyAlignment="1" applyProtection="1">
      <alignment horizontal="left" indent="1"/>
    </xf>
    <xf numFmtId="0" fontId="12" fillId="0" borderId="0" xfId="0" applyFont="1" applyFill="1" applyBorder="1" applyAlignment="1" applyProtection="1">
      <alignment horizontal="left" vertical="top" indent="2"/>
    </xf>
    <xf numFmtId="44" fontId="9" fillId="0" borderId="0" xfId="2" applyFont="1" applyFill="1" applyBorder="1" applyProtection="1"/>
    <xf numFmtId="1" fontId="49" fillId="3" borderId="1" xfId="1"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xf>
    <xf numFmtId="0" fontId="49" fillId="0" borderId="0" xfId="0" applyFont="1" applyFill="1" applyBorder="1" applyProtection="1"/>
    <xf numFmtId="0" fontId="24" fillId="3" borderId="0" xfId="0" applyFont="1" applyFill="1" applyBorder="1" applyProtection="1"/>
    <xf numFmtId="168" fontId="50" fillId="6" borderId="59" xfId="0" applyNumberFormat="1" applyFont="1" applyFill="1" applyBorder="1" applyAlignment="1" applyProtection="1">
      <alignment horizontal="center" vertical="center"/>
    </xf>
    <xf numFmtId="0" fontId="0" fillId="0" borderId="0" xfId="0" applyFont="1" applyBorder="1" applyAlignment="1" applyProtection="1">
      <alignment vertical="center"/>
    </xf>
    <xf numFmtId="0" fontId="23" fillId="0" borderId="0" xfId="0" applyFont="1" applyAlignment="1">
      <alignment horizontal="left"/>
    </xf>
    <xf numFmtId="0" fontId="52" fillId="0" borderId="0" xfId="0" applyFont="1" applyAlignment="1">
      <alignment horizontal="center" wrapText="1"/>
    </xf>
    <xf numFmtId="0" fontId="23" fillId="3" borderId="1" xfId="0" applyFont="1" applyFill="1" applyBorder="1" applyAlignment="1" applyProtection="1">
      <alignment horizontal="center" vertical="center"/>
      <protection locked="0"/>
    </xf>
    <xf numFmtId="0" fontId="18" fillId="0" borderId="0" xfId="0" applyFont="1" applyAlignment="1" applyProtection="1">
      <alignment vertical="center"/>
    </xf>
    <xf numFmtId="0" fontId="0" fillId="7" borderId="10" xfId="0" applyFont="1" applyFill="1" applyBorder="1" applyProtection="1"/>
    <xf numFmtId="167" fontId="14" fillId="7" borderId="10" xfId="0" applyNumberFormat="1" applyFont="1" applyFill="1" applyBorder="1" applyProtection="1"/>
    <xf numFmtId="167" fontId="29" fillId="7" borderId="0" xfId="0" applyNumberFormat="1" applyFont="1" applyFill="1" applyBorder="1"/>
    <xf numFmtId="167" fontId="29" fillId="7" borderId="10" xfId="0" applyNumberFormat="1" applyFont="1" applyFill="1" applyBorder="1"/>
    <xf numFmtId="167" fontId="14" fillId="7" borderId="0" xfId="0" applyNumberFormat="1" applyFont="1" applyFill="1" applyBorder="1" applyAlignment="1" applyProtection="1">
      <alignment horizontal="right"/>
    </xf>
    <xf numFmtId="167" fontId="29" fillId="7" borderId="0" xfId="0" applyNumberFormat="1" applyFont="1" applyFill="1" applyBorder="1" applyAlignment="1" applyProtection="1">
      <alignment horizontal="right"/>
    </xf>
    <xf numFmtId="0" fontId="18" fillId="0" borderId="0" xfId="0" applyFont="1" applyFill="1" applyAlignment="1" applyProtection="1">
      <alignment vertical="center"/>
    </xf>
    <xf numFmtId="0" fontId="53" fillId="5" borderId="0" xfId="0" applyFont="1" applyFill="1" applyBorder="1" applyAlignment="1">
      <alignment horizontal="center" vertical="center"/>
    </xf>
    <xf numFmtId="0" fontId="54" fillId="5" borderId="0" xfId="0" applyFont="1" applyFill="1" applyBorder="1" applyAlignment="1">
      <alignment horizontal="center" vertical="center"/>
    </xf>
    <xf numFmtId="0" fontId="26" fillId="3" borderId="25" xfId="0" applyFont="1" applyFill="1" applyBorder="1" applyAlignment="1" applyProtection="1">
      <alignment vertical="top" wrapText="1"/>
      <protection locked="0"/>
    </xf>
    <xf numFmtId="0" fontId="24" fillId="0" borderId="0" xfId="0" applyFont="1" applyProtection="1">
      <protection locked="0"/>
    </xf>
    <xf numFmtId="0" fontId="36" fillId="0" borderId="0" xfId="0" applyFont="1" applyAlignment="1">
      <alignment horizontal="right" indent="1"/>
    </xf>
    <xf numFmtId="0" fontId="36" fillId="0" borderId="0" xfId="0" applyFont="1" applyAlignment="1">
      <alignment horizontal="right"/>
    </xf>
    <xf numFmtId="0" fontId="36" fillId="0" borderId="0" xfId="0" applyFont="1" applyAlignment="1">
      <alignment horizontal="right" vertical="center" indent="1"/>
    </xf>
    <xf numFmtId="0" fontId="40" fillId="0" borderId="0" xfId="0" applyFont="1" applyAlignment="1">
      <alignment horizontal="right" vertical="center" indent="1"/>
    </xf>
    <xf numFmtId="0" fontId="36" fillId="0" borderId="0" xfId="0" applyFont="1"/>
    <xf numFmtId="0" fontId="35" fillId="0" borderId="0" xfId="0" applyFont="1" applyProtection="1">
      <protection locked="0"/>
    </xf>
    <xf numFmtId="0" fontId="36" fillId="0" borderId="0" xfId="0" applyFont="1" applyAlignment="1" applyProtection="1">
      <alignment horizontal="right" indent="1"/>
      <protection locked="0"/>
    </xf>
    <xf numFmtId="0" fontId="35" fillId="0" borderId="0" xfId="0" applyFont="1" applyAlignment="1">
      <alignment vertical="center"/>
    </xf>
    <xf numFmtId="0" fontId="46" fillId="0" borderId="14" xfId="0" applyFont="1" applyBorder="1" applyAlignment="1" applyProtection="1">
      <alignment horizontal="center" vertical="center" wrapText="1"/>
      <protection locked="0"/>
    </xf>
    <xf numFmtId="0" fontId="46" fillId="0" borderId="56" xfId="0" applyFont="1" applyBorder="1" applyAlignment="1" applyProtection="1">
      <alignment horizontal="center" vertical="center" wrapText="1"/>
      <protection locked="0"/>
    </xf>
    <xf numFmtId="0" fontId="46" fillId="0" borderId="12" xfId="0" applyFont="1" applyBorder="1" applyAlignment="1" applyProtection="1">
      <alignment horizontal="left" vertical="center" wrapText="1"/>
      <protection locked="0"/>
    </xf>
    <xf numFmtId="0" fontId="21" fillId="0" borderId="0" xfId="0" applyFont="1" applyAlignment="1">
      <alignment horizontal="left" vertical="top"/>
    </xf>
    <xf numFmtId="0" fontId="21" fillId="0" borderId="0" xfId="0" applyFont="1" applyAlignment="1">
      <alignment vertical="center"/>
    </xf>
    <xf numFmtId="0" fontId="23" fillId="0" borderId="17" xfId="0" applyFont="1" applyBorder="1"/>
    <xf numFmtId="0" fontId="39" fillId="0" borderId="17" xfId="0" applyFont="1" applyBorder="1" applyAlignment="1">
      <alignment vertical="center"/>
    </xf>
    <xf numFmtId="0" fontId="11" fillId="0" borderId="0" xfId="0" applyFont="1" applyAlignment="1">
      <alignment vertical="center"/>
    </xf>
    <xf numFmtId="0" fontId="39" fillId="0" borderId="0" xfId="0" applyFont="1" applyAlignment="1">
      <alignment horizontal="center" vertical="center"/>
    </xf>
    <xf numFmtId="0" fontId="30" fillId="0" borderId="58" xfId="0" applyFont="1" applyFill="1" applyBorder="1" applyAlignment="1" applyProtection="1">
      <alignment vertical="center" wrapText="1"/>
    </xf>
    <xf numFmtId="0" fontId="42" fillId="3" borderId="12" xfId="0" applyFont="1" applyFill="1" applyBorder="1" applyAlignment="1" applyProtection="1">
      <alignment vertical="top" wrapText="1"/>
      <protection locked="0"/>
    </xf>
    <xf numFmtId="14" fontId="42" fillId="3" borderId="1" xfId="0" applyNumberFormat="1" applyFont="1" applyFill="1" applyBorder="1" applyAlignment="1" applyProtection="1">
      <alignment horizontal="center" vertical="center"/>
      <protection locked="0"/>
    </xf>
    <xf numFmtId="14" fontId="42" fillId="3" borderId="1" xfId="0" applyNumberFormat="1" applyFont="1" applyFill="1" applyBorder="1" applyAlignment="1">
      <alignment horizontal="center" vertical="center" wrapText="1"/>
    </xf>
    <xf numFmtId="0" fontId="0" fillId="7" borderId="43" xfId="0" applyFont="1" applyFill="1" applyBorder="1" applyProtection="1"/>
    <xf numFmtId="172" fontId="26" fillId="0" borderId="0" xfId="0" applyNumberFormat="1" applyFont="1"/>
    <xf numFmtId="0" fontId="42" fillId="3" borderId="1" xfId="0" applyFont="1" applyFill="1" applyBorder="1" applyAlignment="1" applyProtection="1">
      <alignment vertical="top" wrapText="1"/>
      <protection locked="0"/>
    </xf>
    <xf numFmtId="0" fontId="25" fillId="0" borderId="0" xfId="0" applyFont="1" applyAlignment="1">
      <alignment horizontal="left"/>
    </xf>
    <xf numFmtId="0" fontId="27" fillId="0" borderId="0" xfId="0" applyFont="1" applyAlignment="1">
      <alignment horizontal="left" vertical="center"/>
    </xf>
    <xf numFmtId="0" fontId="35" fillId="0" borderId="0" xfId="0" applyFont="1" applyAlignment="1" applyProtection="1">
      <alignment horizontal="left"/>
      <protection locked="0"/>
    </xf>
    <xf numFmtId="0" fontId="30" fillId="0" borderId="56" xfId="0" applyFont="1" applyFill="1" applyBorder="1" applyAlignment="1" applyProtection="1">
      <alignment horizontal="center" vertical="center" wrapText="1"/>
    </xf>
    <xf numFmtId="3" fontId="30" fillId="0" borderId="56" xfId="1" applyNumberFormat="1" applyFont="1" applyFill="1" applyBorder="1" applyAlignment="1" applyProtection="1">
      <alignment horizontal="center" vertical="center" wrapText="1"/>
    </xf>
    <xf numFmtId="3" fontId="30" fillId="0" borderId="56" xfId="1" applyNumberFormat="1" applyFont="1" applyFill="1" applyBorder="1" applyAlignment="1" applyProtection="1">
      <alignment horizontal="center" vertical="center" wrapText="1"/>
      <protection locked="0"/>
    </xf>
    <xf numFmtId="0" fontId="23" fillId="3" borderId="1" xfId="0" applyNumberFormat="1" applyFont="1" applyFill="1" applyBorder="1" applyAlignment="1" applyProtection="1">
      <alignment horizontal="center" vertical="center"/>
      <protection locked="0"/>
    </xf>
    <xf numFmtId="0" fontId="27" fillId="0" borderId="0" xfId="0" applyFont="1" applyAlignment="1">
      <alignment horizontal="left" vertical="center"/>
    </xf>
    <xf numFmtId="0" fontId="35" fillId="0" borderId="0" xfId="0" applyFont="1" applyAlignment="1" applyProtection="1">
      <alignment horizontal="left"/>
      <protection locked="0"/>
    </xf>
    <xf numFmtId="0" fontId="25" fillId="0" borderId="0" xfId="0" applyFont="1" applyAlignment="1">
      <alignment horizontal="left"/>
    </xf>
    <xf numFmtId="0" fontId="42" fillId="3" borderId="12" xfId="0" applyFont="1" applyFill="1" applyBorder="1" applyAlignment="1" applyProtection="1">
      <alignment vertical="center" wrapText="1"/>
      <protection locked="0"/>
    </xf>
    <xf numFmtId="0" fontId="57" fillId="0" borderId="56" xfId="0" applyFont="1" applyBorder="1" applyAlignment="1">
      <alignment vertical="center"/>
    </xf>
    <xf numFmtId="0" fontId="0" fillId="10" borderId="41" xfId="0" applyFont="1" applyFill="1" applyBorder="1" applyAlignment="1">
      <alignment vertical="center"/>
    </xf>
    <xf numFmtId="0" fontId="0" fillId="10" borderId="23" xfId="0" applyFont="1" applyFill="1" applyBorder="1" applyAlignment="1">
      <alignment vertical="center"/>
    </xf>
    <xf numFmtId="171" fontId="0" fillId="10" borderId="27" xfId="0" applyNumberFormat="1" applyFont="1" applyFill="1" applyBorder="1" applyAlignment="1">
      <alignment horizontal="center" vertical="center"/>
    </xf>
    <xf numFmtId="0" fontId="0" fillId="10" borderId="21" xfId="0" applyFont="1" applyFill="1" applyBorder="1" applyAlignment="1">
      <alignment vertical="center"/>
    </xf>
    <xf numFmtId="171" fontId="0" fillId="10" borderId="25" xfId="0" applyNumberFormat="1" applyFont="1" applyFill="1" applyBorder="1" applyAlignment="1">
      <alignment horizontal="center" vertical="center"/>
    </xf>
    <xf numFmtId="0" fontId="0" fillId="10" borderId="16" xfId="0" applyFont="1" applyFill="1" applyBorder="1" applyAlignment="1">
      <alignment vertical="center"/>
    </xf>
    <xf numFmtId="0" fontId="0" fillId="10" borderId="22" xfId="0" applyFont="1" applyFill="1" applyBorder="1" applyAlignment="1">
      <alignment vertical="center"/>
    </xf>
    <xf numFmtId="171" fontId="0" fillId="10" borderId="26" xfId="0" applyNumberFormat="1" applyFont="1" applyFill="1" applyBorder="1" applyAlignment="1">
      <alignment horizontal="center" vertical="center"/>
    </xf>
    <xf numFmtId="0" fontId="7" fillId="10" borderId="20" xfId="0" applyFont="1" applyFill="1" applyBorder="1" applyAlignment="1">
      <alignment vertical="center"/>
    </xf>
    <xf numFmtId="171" fontId="7" fillId="10" borderId="36" xfId="0" applyNumberFormat="1" applyFont="1" applyFill="1" applyBorder="1" applyAlignment="1">
      <alignment horizontal="center" vertical="center"/>
    </xf>
    <xf numFmtId="0" fontId="7" fillId="10" borderId="22" xfId="0" applyFont="1" applyFill="1" applyBorder="1" applyAlignment="1">
      <alignment vertical="center"/>
    </xf>
    <xf numFmtId="171" fontId="7" fillId="10" borderId="26" xfId="0" applyNumberFormat="1" applyFont="1" applyFill="1" applyBorder="1" applyAlignment="1">
      <alignment horizontal="center" vertical="center"/>
    </xf>
    <xf numFmtId="0" fontId="58" fillId="0" borderId="0" xfId="0" applyFont="1" applyAlignment="1">
      <alignment vertical="center"/>
    </xf>
    <xf numFmtId="0" fontId="46" fillId="0" borderId="0" xfId="0" applyFont="1" applyAlignment="1">
      <alignment vertical="top" wrapText="1"/>
    </xf>
    <xf numFmtId="0" fontId="59" fillId="0" borderId="0" xfId="0" applyFont="1" applyAlignment="1">
      <alignment vertical="center"/>
    </xf>
    <xf numFmtId="0" fontId="4" fillId="0" borderId="3" xfId="0" applyFont="1" applyFill="1" applyBorder="1" applyAlignment="1" applyProtection="1">
      <alignment horizontal="left" vertical="center" indent="2"/>
    </xf>
    <xf numFmtId="0" fontId="60" fillId="11" borderId="0" xfId="0" applyFont="1" applyFill="1" applyAlignment="1">
      <alignment horizontal="left" vertical="center" wrapText="1"/>
    </xf>
    <xf numFmtId="0" fontId="0" fillId="0" borderId="0" xfId="0" applyFont="1" applyFill="1" applyAlignment="1" applyProtection="1">
      <alignment vertical="center"/>
    </xf>
    <xf numFmtId="168" fontId="14" fillId="4" borderId="17" xfId="0" applyNumberFormat="1" applyFont="1" applyFill="1" applyBorder="1" applyAlignment="1" applyProtection="1">
      <alignment vertical="center"/>
    </xf>
    <xf numFmtId="168" fontId="13" fillId="4" borderId="0" xfId="3" applyNumberFormat="1" applyFont="1" applyFill="1" applyBorder="1" applyAlignment="1" applyProtection="1">
      <alignment vertical="center"/>
    </xf>
    <xf numFmtId="0" fontId="14" fillId="4" borderId="0" xfId="0" applyFont="1" applyFill="1" applyBorder="1" applyAlignment="1" applyProtection="1">
      <alignment vertical="center"/>
    </xf>
    <xf numFmtId="0" fontId="0" fillId="4" borderId="0" xfId="0" applyFont="1" applyFill="1" applyBorder="1" applyAlignment="1" applyProtection="1">
      <alignment vertical="center"/>
    </xf>
    <xf numFmtId="0" fontId="0" fillId="4" borderId="43" xfId="0" applyFont="1" applyFill="1" applyBorder="1" applyAlignment="1" applyProtection="1">
      <alignment vertical="center"/>
    </xf>
    <xf numFmtId="43" fontId="21" fillId="0" borderId="0" xfId="1" applyFont="1" applyAlignment="1">
      <alignment horizontal="left" vertical="center"/>
    </xf>
    <xf numFmtId="43" fontId="36" fillId="0" borderId="12" xfId="1" applyFont="1" applyFill="1" applyBorder="1" applyAlignment="1">
      <alignment horizontal="center" vertical="center"/>
    </xf>
    <xf numFmtId="43" fontId="36" fillId="0" borderId="56" xfId="1" applyFont="1" applyFill="1" applyBorder="1" applyAlignment="1">
      <alignment horizontal="center" vertical="center"/>
    </xf>
    <xf numFmtId="43" fontId="36" fillId="0" borderId="14" xfId="1" applyFont="1" applyFill="1" applyBorder="1" applyAlignment="1">
      <alignment horizontal="center" vertical="center"/>
    </xf>
    <xf numFmtId="0" fontId="55" fillId="5" borderId="0" xfId="0" applyFont="1" applyFill="1" applyAlignment="1">
      <alignment horizontal="center" vertical="center"/>
    </xf>
    <xf numFmtId="0" fontId="26" fillId="3" borderId="24" xfId="0" applyFont="1" applyFill="1" applyBorder="1" applyAlignment="1" applyProtection="1">
      <alignment horizontal="left" vertical="top" wrapText="1"/>
      <protection locked="0"/>
    </xf>
    <xf numFmtId="0" fontId="26" fillId="3" borderId="58" xfId="0" applyFont="1" applyFill="1" applyBorder="1" applyAlignment="1" applyProtection="1">
      <alignment horizontal="left" vertical="top"/>
      <protection locked="0"/>
    </xf>
    <xf numFmtId="0" fontId="26" fillId="3" borderId="42" xfId="0" applyFont="1" applyFill="1" applyBorder="1" applyAlignment="1" applyProtection="1">
      <alignment horizontal="left" vertical="top"/>
      <protection locked="0"/>
    </xf>
    <xf numFmtId="0" fontId="26" fillId="3" borderId="17" xfId="0" applyFont="1" applyFill="1" applyBorder="1" applyAlignment="1" applyProtection="1">
      <alignment horizontal="left" vertical="top"/>
      <protection locked="0"/>
    </xf>
    <xf numFmtId="0" fontId="26" fillId="3" borderId="0" xfId="0" applyFont="1" applyFill="1" applyBorder="1" applyAlignment="1" applyProtection="1">
      <alignment horizontal="left" vertical="top"/>
      <protection locked="0"/>
    </xf>
    <xf numFmtId="0" fontId="26" fillId="3" borderId="43" xfId="0" applyFont="1" applyFill="1" applyBorder="1" applyAlignment="1" applyProtection="1">
      <alignment horizontal="left" vertical="top"/>
      <protection locked="0"/>
    </xf>
    <xf numFmtId="0" fontId="26" fillId="3" borderId="44" xfId="0" applyFont="1" applyFill="1" applyBorder="1" applyAlignment="1" applyProtection="1">
      <alignment horizontal="left" vertical="top"/>
      <protection locked="0"/>
    </xf>
    <xf numFmtId="0" fontId="26" fillId="3" borderId="15" xfId="0" applyFont="1" applyFill="1" applyBorder="1" applyAlignment="1" applyProtection="1">
      <alignment horizontal="left" vertical="top"/>
      <protection locked="0"/>
    </xf>
    <xf numFmtId="0" fontId="26" fillId="3" borderId="45" xfId="0" applyFont="1" applyFill="1" applyBorder="1" applyAlignment="1" applyProtection="1">
      <alignment horizontal="left" vertical="top"/>
      <protection locked="0"/>
    </xf>
    <xf numFmtId="0" fontId="23" fillId="3" borderId="36" xfId="0" applyFont="1" applyFill="1" applyBorder="1" applyAlignment="1" applyProtection="1">
      <alignment horizontal="left" vertical="center"/>
      <protection locked="0"/>
    </xf>
    <xf numFmtId="0" fontId="23" fillId="3" borderId="51" xfId="0" applyFont="1" applyFill="1" applyBorder="1" applyAlignment="1" applyProtection="1">
      <alignment horizontal="left" vertical="center"/>
      <protection locked="0"/>
    </xf>
    <xf numFmtId="0" fontId="23" fillId="3" borderId="52" xfId="0" applyFont="1" applyFill="1" applyBorder="1" applyAlignment="1" applyProtection="1">
      <alignment horizontal="left" vertical="center"/>
      <protection locked="0"/>
    </xf>
    <xf numFmtId="0" fontId="23" fillId="3" borderId="25" xfId="0" applyFont="1" applyFill="1" applyBorder="1" applyAlignment="1" applyProtection="1">
      <alignment horizontal="left" vertical="center"/>
      <protection locked="0"/>
    </xf>
    <xf numFmtId="0" fontId="23" fillId="3" borderId="48" xfId="0" applyFont="1" applyFill="1" applyBorder="1" applyAlignment="1" applyProtection="1">
      <alignment horizontal="left" vertical="center"/>
      <protection locked="0"/>
    </xf>
    <xf numFmtId="0" fontId="23" fillId="3" borderId="53" xfId="0" applyFont="1" applyFill="1" applyBorder="1" applyAlignment="1" applyProtection="1">
      <alignment horizontal="left" vertical="center"/>
      <protection locked="0"/>
    </xf>
    <xf numFmtId="14" fontId="23" fillId="3" borderId="26" xfId="0" applyNumberFormat="1" applyFont="1" applyFill="1" applyBorder="1" applyAlignment="1" applyProtection="1">
      <alignment horizontal="left" vertical="center"/>
      <protection locked="0"/>
    </xf>
    <xf numFmtId="0" fontId="23" fillId="3" borderId="54" xfId="0" applyFont="1" applyFill="1" applyBorder="1" applyAlignment="1" applyProtection="1">
      <alignment horizontal="left" vertical="center"/>
      <protection locked="0"/>
    </xf>
    <xf numFmtId="0" fontId="23" fillId="3" borderId="55" xfId="0" applyFont="1" applyFill="1" applyBorder="1" applyAlignment="1" applyProtection="1">
      <alignment horizontal="left" vertical="center"/>
      <protection locked="0"/>
    </xf>
    <xf numFmtId="0" fontId="46" fillId="0" borderId="0" xfId="0" applyFont="1" applyAlignment="1">
      <alignment horizontal="left" vertical="top" wrapText="1"/>
    </xf>
    <xf numFmtId="0" fontId="47" fillId="5" borderId="0" xfId="0" applyFont="1" applyFill="1" applyAlignment="1">
      <alignment horizontal="center" vertical="center"/>
    </xf>
    <xf numFmtId="0" fontId="11" fillId="3" borderId="36" xfId="0" applyFont="1" applyFill="1" applyBorder="1" applyAlignment="1" applyProtection="1">
      <alignment horizontal="left" vertical="center"/>
      <protection locked="0"/>
    </xf>
    <xf numFmtId="0" fontId="11" fillId="3" borderId="51" xfId="0" applyFont="1" applyFill="1" applyBorder="1" applyAlignment="1" applyProtection="1">
      <alignment horizontal="left" vertical="center"/>
      <protection locked="0"/>
    </xf>
    <xf numFmtId="0" fontId="11" fillId="3" borderId="52" xfId="0" applyFont="1" applyFill="1" applyBorder="1" applyAlignment="1" applyProtection="1">
      <alignment horizontal="left" vertical="center"/>
      <protection locked="0"/>
    </xf>
    <xf numFmtId="0" fontId="11" fillId="3" borderId="25" xfId="0" applyFont="1" applyFill="1" applyBorder="1" applyAlignment="1" applyProtection="1">
      <alignment horizontal="left" vertical="center"/>
      <protection locked="0"/>
    </xf>
    <xf numFmtId="0" fontId="11" fillId="3" borderId="48" xfId="0" applyFont="1" applyFill="1" applyBorder="1" applyAlignment="1" applyProtection="1">
      <alignment horizontal="left" vertical="center"/>
      <protection locked="0"/>
    </xf>
    <xf numFmtId="0" fontId="11" fillId="3" borderId="53" xfId="0" applyFont="1" applyFill="1" applyBorder="1" applyAlignment="1" applyProtection="1">
      <alignment horizontal="left" vertical="center"/>
      <protection locked="0"/>
    </xf>
    <xf numFmtId="0" fontId="37" fillId="0" borderId="0" xfId="0" applyFont="1" applyAlignment="1">
      <alignment horizontal="left" vertical="top" wrapText="1"/>
    </xf>
    <xf numFmtId="0" fontId="11" fillId="3" borderId="25" xfId="0" applyFont="1" applyFill="1" applyBorder="1" applyAlignment="1" applyProtection="1">
      <alignment horizontal="left"/>
      <protection locked="0"/>
    </xf>
    <xf numFmtId="0" fontId="11" fillId="3" borderId="48" xfId="0" applyFont="1" applyFill="1" applyBorder="1" applyAlignment="1" applyProtection="1">
      <alignment horizontal="left"/>
      <protection locked="0"/>
    </xf>
    <xf numFmtId="0" fontId="11" fillId="3" borderId="53" xfId="0" applyFont="1" applyFill="1" applyBorder="1" applyAlignment="1" applyProtection="1">
      <alignment horizontal="left"/>
      <protection locked="0"/>
    </xf>
    <xf numFmtId="14" fontId="11" fillId="3" borderId="26" xfId="0" applyNumberFormat="1" applyFont="1" applyFill="1" applyBorder="1" applyAlignment="1" applyProtection="1">
      <alignment horizontal="left"/>
      <protection locked="0"/>
    </xf>
    <xf numFmtId="0" fontId="11" fillId="3" borderId="54" xfId="0" applyFont="1" applyFill="1" applyBorder="1" applyAlignment="1" applyProtection="1">
      <alignment horizontal="left"/>
      <protection locked="0"/>
    </xf>
    <xf numFmtId="0" fontId="11" fillId="3" borderId="55" xfId="0" applyFont="1" applyFill="1" applyBorder="1" applyAlignment="1" applyProtection="1">
      <alignment horizontal="left"/>
      <protection locked="0"/>
    </xf>
    <xf numFmtId="0" fontId="27" fillId="0" borderId="0" xfId="0" applyFont="1" applyAlignment="1">
      <alignment horizontal="left" vertical="center"/>
    </xf>
    <xf numFmtId="0" fontId="0" fillId="0" borderId="0" xfId="0" applyAlignment="1">
      <alignment horizontal="left"/>
    </xf>
    <xf numFmtId="0" fontId="35" fillId="0" borderId="0" xfId="0" applyFont="1" applyAlignment="1" applyProtection="1">
      <alignment horizontal="left" vertical="center"/>
      <protection locked="0"/>
    </xf>
    <xf numFmtId="0" fontId="35" fillId="0" borderId="0" xfId="0" applyFont="1" applyAlignment="1" applyProtection="1">
      <alignment horizontal="left"/>
      <protection locked="0"/>
    </xf>
    <xf numFmtId="0" fontId="36" fillId="3" borderId="36" xfId="0" applyFont="1" applyFill="1" applyBorder="1" applyAlignment="1" applyProtection="1">
      <alignment horizontal="left" vertical="center"/>
      <protection locked="0"/>
    </xf>
    <xf numFmtId="0" fontId="36" fillId="3" borderId="51" xfId="0" applyFont="1" applyFill="1" applyBorder="1" applyAlignment="1" applyProtection="1">
      <alignment horizontal="left" vertical="center"/>
      <protection locked="0"/>
    </xf>
    <xf numFmtId="0" fontId="36" fillId="3" borderId="52" xfId="0" applyFont="1" applyFill="1" applyBorder="1" applyAlignment="1" applyProtection="1">
      <alignment horizontal="left" vertical="center"/>
      <protection locked="0"/>
    </xf>
    <xf numFmtId="0" fontId="36" fillId="3" borderId="25" xfId="0" applyFont="1" applyFill="1" applyBorder="1" applyAlignment="1" applyProtection="1">
      <alignment horizontal="left" vertical="center"/>
      <protection locked="0"/>
    </xf>
    <xf numFmtId="0" fontId="36" fillId="3" borderId="48" xfId="0" applyFont="1" applyFill="1" applyBorder="1" applyAlignment="1" applyProtection="1">
      <alignment horizontal="left" vertical="center"/>
      <protection locked="0"/>
    </xf>
    <xf numFmtId="0" fontId="36" fillId="3" borderId="53" xfId="0" applyFont="1" applyFill="1" applyBorder="1" applyAlignment="1" applyProtection="1">
      <alignment horizontal="left" vertical="center"/>
      <protection locked="0"/>
    </xf>
    <xf numFmtId="0" fontId="36" fillId="3" borderId="25" xfId="0" applyFont="1" applyFill="1" applyBorder="1" applyAlignment="1" applyProtection="1">
      <alignment horizontal="left" vertical="top" wrapText="1"/>
      <protection locked="0"/>
    </xf>
    <xf numFmtId="0" fontId="36" fillId="3" borderId="48" xfId="0" applyFont="1" applyFill="1" applyBorder="1" applyAlignment="1" applyProtection="1">
      <alignment horizontal="left" vertical="top" wrapText="1"/>
      <protection locked="0"/>
    </xf>
    <xf numFmtId="0" fontId="36" fillId="3" borderId="53" xfId="0" applyFont="1" applyFill="1" applyBorder="1" applyAlignment="1" applyProtection="1">
      <alignment horizontal="left" vertical="top" wrapText="1"/>
      <protection locked="0"/>
    </xf>
    <xf numFmtId="0" fontId="36" fillId="3" borderId="26" xfId="0" applyFont="1" applyFill="1" applyBorder="1" applyAlignment="1" applyProtection="1">
      <alignment horizontal="left" vertical="top" wrapText="1"/>
      <protection locked="0"/>
    </xf>
    <xf numFmtId="0" fontId="36" fillId="3" borderId="54" xfId="0" applyFont="1" applyFill="1" applyBorder="1" applyAlignment="1" applyProtection="1">
      <alignment horizontal="left" vertical="top" wrapText="1"/>
      <protection locked="0"/>
    </xf>
    <xf numFmtId="0" fontId="36" fillId="3" borderId="55" xfId="0" applyFont="1" applyFill="1" applyBorder="1" applyAlignment="1" applyProtection="1">
      <alignment horizontal="left" vertical="top" wrapText="1"/>
      <protection locked="0"/>
    </xf>
    <xf numFmtId="3" fontId="36" fillId="3" borderId="36" xfId="0" applyNumberFormat="1" applyFont="1" applyFill="1" applyBorder="1" applyAlignment="1" applyProtection="1">
      <alignment horizontal="left" vertical="center"/>
      <protection locked="0"/>
    </xf>
    <xf numFmtId="0" fontId="56" fillId="3" borderId="25" xfId="7" applyFill="1" applyBorder="1" applyAlignment="1" applyProtection="1">
      <alignment horizontal="left" vertical="center"/>
      <protection locked="0"/>
    </xf>
    <xf numFmtId="0" fontId="36" fillId="3" borderId="39" xfId="0" applyFont="1" applyFill="1" applyBorder="1" applyAlignment="1" applyProtection="1">
      <alignment horizontal="left" vertical="center"/>
      <protection locked="0"/>
    </xf>
    <xf numFmtId="0" fontId="36" fillId="3" borderId="61" xfId="0" applyFont="1" applyFill="1" applyBorder="1" applyAlignment="1" applyProtection="1">
      <alignment horizontal="left" vertical="center"/>
      <protection locked="0"/>
    </xf>
    <xf numFmtId="0" fontId="36" fillId="3" borderId="62" xfId="0" applyFont="1" applyFill="1" applyBorder="1" applyAlignment="1" applyProtection="1">
      <alignment horizontal="left" vertical="center"/>
      <protection locked="0"/>
    </xf>
    <xf numFmtId="164" fontId="36" fillId="3" borderId="25" xfId="0" applyNumberFormat="1" applyFont="1" applyFill="1" applyBorder="1" applyAlignment="1" applyProtection="1">
      <alignment horizontal="left" vertical="center"/>
      <protection locked="0"/>
    </xf>
    <xf numFmtId="164" fontId="36" fillId="3" borderId="48" xfId="0" applyNumberFormat="1" applyFont="1" applyFill="1" applyBorder="1" applyAlignment="1" applyProtection="1">
      <alignment horizontal="left" vertical="center"/>
      <protection locked="0"/>
    </xf>
    <xf numFmtId="164" fontId="36" fillId="3" borderId="53" xfId="0" applyNumberFormat="1" applyFont="1" applyFill="1" applyBorder="1" applyAlignment="1" applyProtection="1">
      <alignment horizontal="left" vertical="center"/>
      <protection locked="0"/>
    </xf>
    <xf numFmtId="3" fontId="36" fillId="3" borderId="26" xfId="0" applyNumberFormat="1" applyFont="1" applyFill="1" applyBorder="1" applyAlignment="1" applyProtection="1">
      <alignment horizontal="left" vertical="center"/>
      <protection locked="0"/>
    </xf>
    <xf numFmtId="0" fontId="36" fillId="3" borderId="54" xfId="0" applyFont="1" applyFill="1" applyBorder="1" applyAlignment="1" applyProtection="1">
      <alignment horizontal="left" vertical="center"/>
      <protection locked="0"/>
    </xf>
    <xf numFmtId="0" fontId="36" fillId="3" borderId="55" xfId="0" applyFont="1" applyFill="1" applyBorder="1" applyAlignment="1" applyProtection="1">
      <alignment horizontal="left" vertical="center"/>
      <protection locked="0"/>
    </xf>
    <xf numFmtId="14" fontId="35" fillId="0" borderId="0" xfId="0" applyNumberFormat="1" applyFont="1" applyAlignment="1" applyProtection="1">
      <alignment horizontal="left" vertical="center"/>
      <protection locked="0"/>
    </xf>
    <xf numFmtId="3" fontId="36" fillId="3" borderId="24" xfId="0" applyNumberFormat="1" applyFont="1" applyFill="1" applyBorder="1" applyAlignment="1" applyProtection="1">
      <alignment horizontal="left" vertical="center"/>
      <protection locked="0"/>
    </xf>
    <xf numFmtId="0" fontId="36" fillId="3" borderId="58" xfId="0" applyFont="1" applyFill="1" applyBorder="1" applyAlignment="1" applyProtection="1">
      <alignment horizontal="left" vertical="center"/>
      <protection locked="0"/>
    </xf>
    <xf numFmtId="0" fontId="36" fillId="3" borderId="42" xfId="0" applyFont="1" applyFill="1" applyBorder="1" applyAlignment="1" applyProtection="1">
      <alignment horizontal="left" vertical="center"/>
      <protection locked="0"/>
    </xf>
    <xf numFmtId="14" fontId="36" fillId="3" borderId="25" xfId="0" applyNumberFormat="1" applyFont="1" applyFill="1" applyBorder="1" applyAlignment="1" applyProtection="1">
      <alignment horizontal="left" vertical="center"/>
      <protection locked="0"/>
    </xf>
    <xf numFmtId="0" fontId="36" fillId="3" borderId="26" xfId="0" applyFont="1" applyFill="1" applyBorder="1" applyAlignment="1" applyProtection="1">
      <alignment horizontal="left" vertical="center"/>
      <protection locked="0"/>
    </xf>
    <xf numFmtId="0" fontId="25" fillId="0" borderId="0" xfId="0" applyFont="1" applyAlignment="1">
      <alignment horizontal="left"/>
    </xf>
    <xf numFmtId="17" fontId="36" fillId="3" borderId="25" xfId="0" applyNumberFormat="1" applyFont="1" applyFill="1" applyBorder="1" applyAlignment="1" applyProtection="1">
      <alignment horizontal="left" vertical="center"/>
      <protection locked="0"/>
    </xf>
    <xf numFmtId="0" fontId="19" fillId="0" borderId="0" xfId="0" applyFont="1" applyAlignment="1">
      <alignment horizontal="left" vertical="top" wrapText="1"/>
    </xf>
    <xf numFmtId="0" fontId="54" fillId="5" borderId="0" xfId="0" applyFont="1" applyFill="1" applyAlignment="1">
      <alignment horizontal="center" vertical="center"/>
    </xf>
    <xf numFmtId="0" fontId="48" fillId="0" borderId="0" xfId="0" applyFont="1" applyAlignment="1">
      <alignment horizontal="left" vertical="top" wrapText="1"/>
    </xf>
    <xf numFmtId="0" fontId="13" fillId="7" borderId="4" xfId="0" applyFont="1" applyFill="1" applyBorder="1" applyAlignment="1" applyProtection="1">
      <alignment horizontal="center"/>
    </xf>
    <xf numFmtId="0" fontId="13" fillId="7" borderId="5" xfId="0" applyFont="1" applyFill="1" applyBorder="1" applyAlignment="1" applyProtection="1">
      <alignment horizontal="center"/>
    </xf>
    <xf numFmtId="0" fontId="13" fillId="7" borderId="6" xfId="0" applyFont="1" applyFill="1" applyBorder="1" applyAlignment="1" applyProtection="1">
      <alignment horizontal="center"/>
    </xf>
    <xf numFmtId="0" fontId="18" fillId="0" borderId="0" xfId="0" applyFont="1" applyAlignment="1" applyProtection="1">
      <alignment horizontal="center" vertical="center"/>
    </xf>
    <xf numFmtId="0" fontId="54" fillId="5" borderId="0" xfId="0" applyFont="1" applyFill="1" applyAlignment="1" applyProtection="1">
      <alignment horizontal="center" vertical="center"/>
    </xf>
  </cellXfs>
  <cellStyles count="8">
    <cellStyle name="Comma" xfId="1" builtinId="3"/>
    <cellStyle name="Currency" xfId="2" builtinId="4"/>
    <cellStyle name="Hyperlink" xfId="7" builtinId="8"/>
    <cellStyle name="Normal" xfId="0" builtinId="0"/>
    <cellStyle name="Normal 4" xfId="4"/>
    <cellStyle name="Normal_BackUp" xfId="6"/>
    <cellStyle name="Normal_Sheet1" xfId="5"/>
    <cellStyle name="Percent" xfId="3" builtinId="5"/>
  </cellStyles>
  <dxfs count="0"/>
  <tableStyles count="0" defaultTableStyle="TableStyleMedium2" defaultPivotStyle="PivotStyleLight16"/>
  <colors>
    <mruColors>
      <color rgb="FF0000FF"/>
      <color rgb="FFFFFF66"/>
      <color rgb="FFFF714F"/>
      <color rgb="FFFFFF99"/>
      <color rgb="FFE5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15</xdr:col>
      <xdr:colOff>391708</xdr:colOff>
      <xdr:row>10</xdr:row>
      <xdr:rowOff>1709058</xdr:rowOff>
    </xdr:from>
    <xdr:to>
      <xdr:col>15</xdr:col>
      <xdr:colOff>1014436</xdr:colOff>
      <xdr:row>11</xdr:row>
      <xdr:rowOff>357751</xdr:rowOff>
    </xdr:to>
    <xdr:sp macro="" textlink="">
      <xdr:nvSpPr>
        <xdr:cNvPr id="2" name="Down Arrow 1">
          <a:extLst>
            <a:ext uri="{FF2B5EF4-FFF2-40B4-BE49-F238E27FC236}">
              <a16:creationId xmlns:a16="http://schemas.microsoft.com/office/drawing/2014/main" id="{00000000-0008-0000-0100-000002000000}"/>
            </a:ext>
          </a:extLst>
        </xdr:cNvPr>
        <xdr:cNvSpPr/>
      </xdr:nvSpPr>
      <xdr:spPr>
        <a:xfrm>
          <a:off x="18516422" y="6417129"/>
          <a:ext cx="622728" cy="553693"/>
        </a:xfrm>
        <a:prstGeom prst="downArrow">
          <a:avLst/>
        </a:prstGeom>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394616</xdr:colOff>
      <xdr:row>10</xdr:row>
      <xdr:rowOff>1702934</xdr:rowOff>
    </xdr:from>
    <xdr:to>
      <xdr:col>16</xdr:col>
      <xdr:colOff>1022106</xdr:colOff>
      <xdr:row>11</xdr:row>
      <xdr:rowOff>364318</xdr:rowOff>
    </xdr:to>
    <xdr:sp macro="" textlink="">
      <xdr:nvSpPr>
        <xdr:cNvPr id="4" name="Down Arrow 3">
          <a:extLst>
            <a:ext uri="{FF2B5EF4-FFF2-40B4-BE49-F238E27FC236}">
              <a16:creationId xmlns:a16="http://schemas.microsoft.com/office/drawing/2014/main" id="{00000000-0008-0000-0100-000004000000}"/>
            </a:ext>
          </a:extLst>
        </xdr:cNvPr>
        <xdr:cNvSpPr/>
      </xdr:nvSpPr>
      <xdr:spPr>
        <a:xfrm>
          <a:off x="21390437" y="6411005"/>
          <a:ext cx="627490" cy="389492"/>
        </a:xfrm>
        <a:prstGeom prst="downArrow">
          <a:avLst/>
        </a:prstGeom>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480390</xdr:colOff>
      <xdr:row>7</xdr:row>
      <xdr:rowOff>41413</xdr:rowOff>
    </xdr:from>
    <xdr:to>
      <xdr:col>4</xdr:col>
      <xdr:colOff>960781</xdr:colOff>
      <xdr:row>8</xdr:row>
      <xdr:rowOff>248479</xdr:rowOff>
    </xdr:to>
    <xdr:sp macro="" textlink="">
      <xdr:nvSpPr>
        <xdr:cNvPr id="4" name="Down Arrow 3">
          <a:extLst>
            <a:ext uri="{FF2B5EF4-FFF2-40B4-BE49-F238E27FC236}">
              <a16:creationId xmlns:a16="http://schemas.microsoft.com/office/drawing/2014/main" id="{00000000-0008-0000-0500-000004000000}"/>
            </a:ext>
          </a:extLst>
        </xdr:cNvPr>
        <xdr:cNvSpPr/>
      </xdr:nvSpPr>
      <xdr:spPr>
        <a:xfrm>
          <a:off x="11744738" y="1590261"/>
          <a:ext cx="480391" cy="397566"/>
        </a:xfrm>
        <a:prstGeom prst="downArrow">
          <a:avLst/>
        </a:prstGeom>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836543</xdr:colOff>
      <xdr:row>11</xdr:row>
      <xdr:rowOff>107673</xdr:rowOff>
    </xdr:from>
    <xdr:to>
      <xdr:col>9</xdr:col>
      <xdr:colOff>1366630</xdr:colOff>
      <xdr:row>34</xdr:row>
      <xdr:rowOff>66097</xdr:rowOff>
    </xdr:to>
    <xdr:sp macro="" textlink="">
      <xdr:nvSpPr>
        <xdr:cNvPr id="2" name="Down Arrow 1">
          <a:extLst>
            <a:ext uri="{FF2B5EF4-FFF2-40B4-BE49-F238E27FC236}">
              <a16:creationId xmlns:a16="http://schemas.microsoft.com/office/drawing/2014/main" id="{00000000-0008-0000-0600-000002000000}"/>
            </a:ext>
          </a:extLst>
        </xdr:cNvPr>
        <xdr:cNvSpPr/>
      </xdr:nvSpPr>
      <xdr:spPr>
        <a:xfrm rot="5400000" flipV="1">
          <a:off x="5574277" y="2219657"/>
          <a:ext cx="331141" cy="530087"/>
        </a:xfrm>
        <a:prstGeom prst="downArrow">
          <a:avLst/>
        </a:prstGeom>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79998168889431442"/>
  </sheetPr>
  <dimension ref="A1:A4"/>
  <sheetViews>
    <sheetView showGridLines="0" zoomScaleNormal="100" workbookViewId="0">
      <selection activeCell="A20" sqref="A20"/>
    </sheetView>
  </sheetViews>
  <sheetFormatPr defaultRowHeight="14.5"/>
  <cols>
    <col min="1" max="1" width="131.7265625" customWidth="1"/>
  </cols>
  <sheetData>
    <row r="1" spans="1:1" s="1" customFormat="1" ht="24" customHeight="1">
      <c r="A1" s="215" t="s">
        <v>373</v>
      </c>
    </row>
    <row r="2" spans="1:1" s="1" customFormat="1" ht="24" customHeight="1">
      <c r="A2" s="214" t="s">
        <v>372</v>
      </c>
    </row>
    <row r="3" spans="1:1">
      <c r="A3" s="116"/>
    </row>
    <row r="4" spans="1:1" ht="87">
      <c r="A4" s="117" t="s">
        <v>371</v>
      </c>
    </row>
  </sheetData>
  <pageMargins left="0.7" right="0.7" top="0.75" bottom="0.75" header="0.3" footer="0.3"/>
  <pageSetup orientation="portrait" r:id="rId1"/>
  <headerFooter>
    <oddFooter>&amp;L&amp;10Form Date: 01/25/2021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499984740745262"/>
    <pageSetUpPr fitToPage="1"/>
  </sheetPr>
  <dimension ref="A1:W34"/>
  <sheetViews>
    <sheetView showZeros="0" tabSelected="1" zoomScale="55" zoomScaleNormal="55" zoomScalePageLayoutView="55" workbookViewId="0">
      <selection activeCell="F11" sqref="F11"/>
    </sheetView>
  </sheetViews>
  <sheetFormatPr defaultRowHeight="14.5"/>
  <cols>
    <col min="1" max="1" width="5" customWidth="1"/>
    <col min="2" max="2" width="16.36328125" customWidth="1"/>
    <col min="3" max="3" width="19.08984375" customWidth="1"/>
    <col min="4" max="4" width="17.36328125" customWidth="1"/>
    <col min="5" max="5" width="32.7265625" customWidth="1"/>
    <col min="6" max="6" width="59.26953125" customWidth="1"/>
    <col min="7" max="8" width="10.7265625" customWidth="1"/>
    <col min="9" max="11" width="15.7265625" customWidth="1"/>
    <col min="12" max="12" width="12.7265625" style="2" customWidth="1"/>
    <col min="13" max="13" width="18.7265625" customWidth="1"/>
    <col min="14" max="14" width="12.7265625" customWidth="1"/>
    <col min="15" max="15" width="9" style="138" customWidth="1"/>
    <col min="16" max="17" width="20.7265625" style="3" customWidth="1"/>
    <col min="18" max="18" width="18.7265625" customWidth="1"/>
    <col min="19" max="19" width="12.7265625" customWidth="1"/>
    <col min="20" max="20" width="47.36328125" hidden="1" customWidth="1"/>
    <col min="23" max="23" width="35.6328125" customWidth="1"/>
  </cols>
  <sheetData>
    <row r="1" spans="1:23" ht="51" customHeight="1">
      <c r="A1" s="281" t="s">
        <v>383</v>
      </c>
      <c r="B1" s="281"/>
      <c r="C1" s="281"/>
      <c r="D1" s="281"/>
      <c r="E1" s="281"/>
      <c r="F1" s="281"/>
      <c r="G1" s="281"/>
      <c r="H1" s="281"/>
      <c r="I1" s="281"/>
      <c r="J1" s="281"/>
      <c r="K1" s="281"/>
      <c r="L1" s="281"/>
      <c r="M1" s="281"/>
      <c r="N1" s="281"/>
      <c r="O1" s="281"/>
      <c r="P1" s="281"/>
      <c r="Q1" s="281"/>
      <c r="R1" s="281"/>
      <c r="S1" s="281"/>
      <c r="T1" s="59"/>
    </row>
    <row r="2" spans="1:23" s="147" customFormat="1" ht="50.15" customHeight="1">
      <c r="A2" s="145"/>
      <c r="B2" s="145"/>
      <c r="C2" s="145"/>
      <c r="D2" s="145"/>
      <c r="E2" s="145"/>
      <c r="F2" s="145"/>
      <c r="G2" s="145"/>
      <c r="H2" s="145"/>
      <c r="I2" s="145"/>
      <c r="J2" s="145"/>
      <c r="K2" s="145"/>
      <c r="L2" s="145"/>
      <c r="M2" s="145"/>
      <c r="N2" s="145"/>
      <c r="O2" s="145"/>
      <c r="P2" s="145"/>
      <c r="Q2" s="145"/>
      <c r="R2" s="145"/>
      <c r="S2" s="145"/>
      <c r="T2" s="146"/>
    </row>
    <row r="3" spans="1:23" ht="27" customHeight="1">
      <c r="C3" s="149" t="s">
        <v>320</v>
      </c>
      <c r="D3" s="291"/>
      <c r="E3" s="292"/>
      <c r="F3" s="293"/>
      <c r="J3" s="144"/>
      <c r="K3" s="144"/>
      <c r="L3" s="268" t="s">
        <v>315</v>
      </c>
      <c r="M3" s="266"/>
    </row>
    <row r="4" spans="1:23" ht="27" customHeight="1">
      <c r="C4" s="149" t="s">
        <v>321</v>
      </c>
      <c r="D4" s="294"/>
      <c r="E4" s="295"/>
      <c r="F4" s="296"/>
      <c r="I4" s="182" t="s">
        <v>326</v>
      </c>
      <c r="J4" s="205"/>
      <c r="L4" s="300" t="s">
        <v>381</v>
      </c>
      <c r="M4" s="300"/>
      <c r="N4" s="300"/>
      <c r="O4" s="300"/>
      <c r="P4" s="300"/>
      <c r="Q4" s="300"/>
      <c r="R4" s="300"/>
      <c r="S4" s="300"/>
    </row>
    <row r="5" spans="1:23" ht="27" customHeight="1">
      <c r="C5" s="149" t="s">
        <v>318</v>
      </c>
      <c r="D5" s="294"/>
      <c r="E5" s="295"/>
      <c r="F5" s="296"/>
      <c r="I5" s="183" t="s">
        <v>322</v>
      </c>
      <c r="J5" s="151"/>
      <c r="L5" s="300"/>
      <c r="M5" s="300"/>
      <c r="N5" s="300"/>
      <c r="O5" s="300"/>
      <c r="P5" s="300"/>
      <c r="Q5" s="300"/>
      <c r="R5" s="300"/>
      <c r="S5" s="300"/>
    </row>
    <row r="6" spans="1:23" ht="27" customHeight="1">
      <c r="C6" s="149" t="s">
        <v>5</v>
      </c>
      <c r="D6" s="294"/>
      <c r="E6" s="295"/>
      <c r="F6" s="296"/>
      <c r="I6" s="182" t="s">
        <v>323</v>
      </c>
      <c r="J6" s="248"/>
      <c r="L6" s="300"/>
      <c r="M6" s="300"/>
      <c r="N6" s="300"/>
      <c r="O6" s="300"/>
      <c r="P6" s="300"/>
      <c r="Q6" s="300"/>
      <c r="R6" s="300"/>
      <c r="S6" s="300"/>
    </row>
    <row r="7" spans="1:23" ht="27" customHeight="1">
      <c r="C7" s="149" t="s">
        <v>319</v>
      </c>
      <c r="D7" s="297"/>
      <c r="E7" s="298"/>
      <c r="F7" s="299"/>
      <c r="I7" s="182" t="s">
        <v>324</v>
      </c>
      <c r="J7" s="205"/>
      <c r="L7" s="150"/>
      <c r="M7" s="267"/>
      <c r="N7" s="267"/>
      <c r="O7" s="267"/>
      <c r="P7" s="267"/>
      <c r="Q7" s="267"/>
      <c r="R7" s="267"/>
      <c r="S7" s="267"/>
    </row>
    <row r="8" spans="1:23" s="26" customFormat="1" ht="40" customHeight="1">
      <c r="C8" s="121"/>
      <c r="D8" s="121"/>
      <c r="L8" s="27"/>
      <c r="M8" s="204" t="s">
        <v>368</v>
      </c>
      <c r="O8" s="139"/>
      <c r="P8" s="278" t="s">
        <v>314</v>
      </c>
      <c r="Q8" s="279"/>
      <c r="R8" s="279"/>
      <c r="S8" s="280"/>
    </row>
    <row r="9" spans="1:23" s="144" customFormat="1" ht="65.25" customHeight="1" thickBot="1">
      <c r="A9" s="152" t="s">
        <v>12</v>
      </c>
      <c r="B9" s="152" t="s">
        <v>0</v>
      </c>
      <c r="C9" s="152" t="s">
        <v>1</v>
      </c>
      <c r="D9" s="153" t="s">
        <v>2</v>
      </c>
      <c r="E9" s="154" t="s">
        <v>3</v>
      </c>
      <c r="F9" s="154" t="s">
        <v>13</v>
      </c>
      <c r="G9" s="155" t="s">
        <v>4</v>
      </c>
      <c r="H9" s="155" t="s">
        <v>5</v>
      </c>
      <c r="I9" s="155" t="s">
        <v>10</v>
      </c>
      <c r="J9" s="155" t="s">
        <v>11</v>
      </c>
      <c r="K9" s="155" t="s">
        <v>6</v>
      </c>
      <c r="L9" s="156" t="s">
        <v>7</v>
      </c>
      <c r="M9" s="157" t="s">
        <v>327</v>
      </c>
      <c r="N9" s="158" t="s">
        <v>313</v>
      </c>
      <c r="O9" s="159"/>
      <c r="P9" s="160" t="s">
        <v>309</v>
      </c>
      <c r="Q9" s="160" t="s">
        <v>310</v>
      </c>
      <c r="R9" s="163" t="s">
        <v>311</v>
      </c>
      <c r="S9" s="164" t="s">
        <v>312</v>
      </c>
      <c r="T9" s="161" t="s">
        <v>13</v>
      </c>
    </row>
    <row r="10" spans="1:23" s="1" customFormat="1" ht="30" customHeight="1" thickTop="1" thickBot="1">
      <c r="A10" s="269" t="s">
        <v>243</v>
      </c>
      <c r="B10" s="110"/>
      <c r="C10" s="110"/>
      <c r="D10" s="110"/>
      <c r="E10" s="111"/>
      <c r="F10" s="111"/>
      <c r="G10" s="110"/>
      <c r="H10" s="110"/>
      <c r="I10" s="110"/>
      <c r="J10" s="110"/>
      <c r="K10" s="112"/>
      <c r="L10" s="113"/>
      <c r="M10" s="114"/>
      <c r="N10" s="114"/>
      <c r="O10" s="140"/>
      <c r="P10" s="165"/>
      <c r="Q10" s="165"/>
      <c r="R10" s="118"/>
      <c r="S10" s="115"/>
      <c r="T10" s="114"/>
    </row>
    <row r="11" spans="1:23" s="179" customFormat="1" ht="154.5" customHeight="1" thickBot="1">
      <c r="A11" s="166">
        <v>1</v>
      </c>
      <c r="B11" s="166"/>
      <c r="C11" s="166"/>
      <c r="D11" s="166"/>
      <c r="E11" s="167"/>
      <c r="F11" s="252"/>
      <c r="G11" s="166"/>
      <c r="H11" s="166"/>
      <c r="I11" s="168"/>
      <c r="J11" s="168"/>
      <c r="K11" s="169" t="str">
        <f>IF(AND(J11="",I11&gt;1),"N/A",IF(AND(I11="",J11=""),"",IF(AND(I11&gt;J11,J11&gt;1),"Construction Start Date is before End date",(I11+J11)/2)))</f>
        <v/>
      </c>
      <c r="L11" s="170"/>
      <c r="M11" s="171"/>
      <c r="N11" s="172" t="str">
        <f>IFERROR(M11/L11,"")</f>
        <v/>
      </c>
      <c r="O11" s="173"/>
      <c r="P11" s="174" t="s">
        <v>329</v>
      </c>
      <c r="Q11" s="175" t="s">
        <v>328</v>
      </c>
      <c r="R11" s="176">
        <f>M11</f>
        <v>0</v>
      </c>
      <c r="S11" s="177" t="str">
        <f>IFERROR(R11/L11,"")</f>
        <v/>
      </c>
      <c r="T11" s="178" t="s">
        <v>325</v>
      </c>
    </row>
    <row r="12" spans="1:23" s="1" customFormat="1" ht="30" customHeight="1">
      <c r="A12" s="269" t="s">
        <v>242</v>
      </c>
      <c r="B12" s="110"/>
      <c r="C12" s="110"/>
      <c r="D12" s="110"/>
      <c r="E12" s="111"/>
      <c r="F12" s="235"/>
      <c r="G12" s="245"/>
      <c r="H12" s="245"/>
      <c r="I12" s="245"/>
      <c r="J12" s="245"/>
      <c r="K12" s="245" t="str">
        <f t="shared" ref="K12:K15" si="0">IF(AND(J12="",I12&gt;1),"N/A",IF(AND(I12="",J12=""),"",IF(AND(I12&gt;J12,J12&gt;1),"Construction Start Date is before End date",(I12+J12)/2)))</f>
        <v/>
      </c>
      <c r="L12" s="246"/>
      <c r="M12" s="247"/>
      <c r="N12" s="246" t="str">
        <f t="shared" ref="N12:N15" si="1">IFERROR(M12/L12,"")</f>
        <v/>
      </c>
      <c r="O12" s="141"/>
      <c r="P12" s="141"/>
      <c r="Q12" s="141"/>
      <c r="R12" s="113"/>
      <c r="S12" s="113" t="str">
        <f t="shared" ref="S12:S15" si="2">IFERROR(R12/L12,"")</f>
        <v/>
      </c>
      <c r="T12" s="113"/>
    </row>
    <row r="13" spans="1:23" s="179" customFormat="1" ht="150" customHeight="1">
      <c r="A13" s="166">
        <v>2</v>
      </c>
      <c r="B13" s="166"/>
      <c r="C13" s="166"/>
      <c r="D13" s="166"/>
      <c r="E13" s="167"/>
      <c r="F13" s="236"/>
      <c r="G13" s="166"/>
      <c r="H13" s="166"/>
      <c r="I13" s="168"/>
      <c r="J13" s="168"/>
      <c r="K13" s="169" t="str">
        <f t="shared" si="0"/>
        <v/>
      </c>
      <c r="L13" s="170"/>
      <c r="M13" s="171"/>
      <c r="N13" s="172" t="str">
        <f t="shared" si="1"/>
        <v/>
      </c>
      <c r="O13" s="173"/>
      <c r="P13" s="180"/>
      <c r="Q13" s="180"/>
      <c r="R13" s="177">
        <f>M13*P13*Q13</f>
        <v>0</v>
      </c>
      <c r="S13" s="177" t="str">
        <f t="shared" si="2"/>
        <v/>
      </c>
      <c r="T13" s="181"/>
    </row>
    <row r="14" spans="1:23" s="105" customFormat="1" ht="150" customHeight="1">
      <c r="A14" s="166">
        <v>3</v>
      </c>
      <c r="B14" s="166"/>
      <c r="C14" s="166"/>
      <c r="D14" s="166"/>
      <c r="E14" s="167"/>
      <c r="F14" s="236"/>
      <c r="G14" s="166"/>
      <c r="H14" s="166"/>
      <c r="I14" s="237"/>
      <c r="J14" s="237"/>
      <c r="K14" s="169" t="str">
        <f t="shared" si="0"/>
        <v/>
      </c>
      <c r="L14" s="170"/>
      <c r="M14" s="171"/>
      <c r="N14" s="172" t="str">
        <f t="shared" si="1"/>
        <v/>
      </c>
      <c r="O14" s="173"/>
      <c r="P14" s="180"/>
      <c r="Q14" s="180"/>
      <c r="R14" s="177">
        <f>M14*P14*Q14</f>
        <v>0</v>
      </c>
      <c r="S14" s="177" t="str">
        <f t="shared" si="2"/>
        <v/>
      </c>
      <c r="T14" s="181"/>
    </row>
    <row r="15" spans="1:23" s="105" customFormat="1" ht="150" customHeight="1">
      <c r="A15" s="166">
        <v>4</v>
      </c>
      <c r="B15" s="166"/>
      <c r="C15" s="166"/>
      <c r="D15" s="166"/>
      <c r="E15" s="167"/>
      <c r="F15" s="216"/>
      <c r="G15" s="166"/>
      <c r="H15" s="166"/>
      <c r="I15" s="238"/>
      <c r="J15" s="238"/>
      <c r="K15" s="169" t="str">
        <f t="shared" si="0"/>
        <v/>
      </c>
      <c r="L15" s="170"/>
      <c r="M15" s="171"/>
      <c r="N15" s="172" t="str">
        <f t="shared" si="1"/>
        <v/>
      </c>
      <c r="O15" s="173"/>
      <c r="P15" s="180"/>
      <c r="Q15" s="180"/>
      <c r="R15" s="177">
        <f t="shared" ref="R15" si="3">M15*P15*Q15</f>
        <v>0</v>
      </c>
      <c r="S15" s="177" t="str">
        <f t="shared" si="2"/>
        <v/>
      </c>
      <c r="T15" s="181"/>
      <c r="W15" s="240"/>
    </row>
    <row r="16" spans="1:23" s="105" customFormat="1" ht="150" customHeight="1">
      <c r="A16" s="166">
        <v>5</v>
      </c>
      <c r="B16" s="166"/>
      <c r="C16" s="166"/>
      <c r="D16" s="166"/>
      <c r="E16" s="167"/>
      <c r="F16" s="236"/>
      <c r="G16" s="166"/>
      <c r="H16" s="166"/>
      <c r="I16" s="168"/>
      <c r="J16" s="168"/>
      <c r="K16" s="169" t="str">
        <f t="shared" ref="K16" si="4">IF(AND(J16="",I16&gt;1),"N/A",IF(AND(I16="",J16=""),"",IF(AND(I16&gt;J16,J16&gt;1),"Construction Start Date is before End date",(I16+J16)/2)))</f>
        <v/>
      </c>
      <c r="L16" s="170"/>
      <c r="M16" s="171"/>
      <c r="N16" s="172" t="str">
        <f t="shared" ref="N16" si="5">IFERROR(M16/L16,"")</f>
        <v/>
      </c>
      <c r="O16" s="173"/>
      <c r="P16" s="180"/>
      <c r="Q16" s="180"/>
      <c r="R16" s="177">
        <f t="shared" ref="R16" si="6">M16*P16*Q16</f>
        <v>0</v>
      </c>
      <c r="S16" s="177" t="str">
        <f t="shared" ref="S16" si="7">IFERROR(R16/L16,"")</f>
        <v/>
      </c>
      <c r="T16" s="181"/>
      <c r="W16" s="240"/>
    </row>
    <row r="17" spans="1:23" s="105" customFormat="1" ht="150" customHeight="1">
      <c r="A17" s="166">
        <v>6</v>
      </c>
      <c r="B17" s="166"/>
      <c r="C17" s="166"/>
      <c r="D17" s="166"/>
      <c r="E17" s="167"/>
      <c r="F17" s="241"/>
      <c r="G17" s="166"/>
      <c r="H17" s="166"/>
      <c r="I17" s="168"/>
      <c r="J17" s="168"/>
      <c r="K17" s="169" t="str">
        <f>IF(AND(J17="",I17&gt;1),"N/A",IF(AND(I17="",J17=""),"",IF(AND(I17&gt;J17,J17&gt;1),"Construction Start Date is before End date",(I17+J17)/2)))</f>
        <v/>
      </c>
      <c r="L17" s="170"/>
      <c r="M17" s="171"/>
      <c r="N17" s="172" t="str">
        <f>IFERROR(M17/L17,"")</f>
        <v/>
      </c>
      <c r="O17" s="173"/>
      <c r="P17" s="180"/>
      <c r="Q17" s="180"/>
      <c r="R17" s="177">
        <f>M17*P17*Q17</f>
        <v>0</v>
      </c>
      <c r="S17" s="177" t="str">
        <f>IFERROR(R17/L17,"")</f>
        <v/>
      </c>
      <c r="T17" s="181"/>
      <c r="W17" s="240"/>
    </row>
    <row r="18" spans="1:23" ht="30" customHeight="1">
      <c r="A18" s="162" t="s">
        <v>251</v>
      </c>
      <c r="B18" s="105"/>
      <c r="S18" s="277"/>
      <c r="T18" s="277"/>
    </row>
    <row r="19" spans="1:23" ht="27" customHeight="1">
      <c r="A19" s="282"/>
      <c r="B19" s="283"/>
      <c r="C19" s="283"/>
      <c r="D19" s="283"/>
      <c r="E19" s="283"/>
      <c r="F19" s="283"/>
      <c r="G19" s="283"/>
      <c r="H19" s="283"/>
      <c r="I19" s="283"/>
      <c r="J19" s="283"/>
      <c r="K19" s="283"/>
      <c r="L19" s="283"/>
      <c r="M19" s="283"/>
      <c r="N19" s="283"/>
      <c r="O19" s="283"/>
      <c r="P19" s="283"/>
      <c r="Q19" s="283"/>
      <c r="R19" s="283"/>
      <c r="S19" s="284"/>
    </row>
    <row r="20" spans="1:23" ht="27" customHeight="1">
      <c r="A20" s="285"/>
      <c r="B20" s="286"/>
      <c r="C20" s="286"/>
      <c r="D20" s="286"/>
      <c r="E20" s="286"/>
      <c r="F20" s="286"/>
      <c r="G20" s="286"/>
      <c r="H20" s="286"/>
      <c r="I20" s="286"/>
      <c r="J20" s="286"/>
      <c r="K20" s="286"/>
      <c r="L20" s="286"/>
      <c r="M20" s="286"/>
      <c r="N20" s="286"/>
      <c r="O20" s="286"/>
      <c r="P20" s="286"/>
      <c r="Q20" s="286"/>
      <c r="R20" s="286"/>
      <c r="S20" s="287"/>
      <c r="T20" s="142"/>
    </row>
    <row r="21" spans="1:23" ht="27" customHeight="1">
      <c r="A21" s="288"/>
      <c r="B21" s="289"/>
      <c r="C21" s="289"/>
      <c r="D21" s="289"/>
      <c r="E21" s="289"/>
      <c r="F21" s="289"/>
      <c r="G21" s="289"/>
      <c r="H21" s="289"/>
      <c r="I21" s="289"/>
      <c r="J21" s="289"/>
      <c r="K21" s="289"/>
      <c r="L21" s="289"/>
      <c r="M21" s="289"/>
      <c r="N21" s="289"/>
      <c r="O21" s="289"/>
      <c r="P21" s="289"/>
      <c r="Q21" s="289"/>
      <c r="R21" s="289"/>
      <c r="S21" s="290"/>
    </row>
    <row r="22" spans="1:23" ht="27" customHeight="1">
      <c r="A22" s="143"/>
      <c r="B22" s="143"/>
      <c r="C22" s="143"/>
      <c r="D22" s="143"/>
      <c r="E22" s="143"/>
      <c r="F22" s="143"/>
      <c r="G22" s="143"/>
      <c r="H22" s="143"/>
      <c r="I22" s="143"/>
      <c r="J22" s="143"/>
      <c r="K22" s="143"/>
      <c r="L22" s="143"/>
      <c r="M22" s="143"/>
      <c r="N22" s="143"/>
      <c r="O22" s="143"/>
    </row>
    <row r="23" spans="1:23" ht="27" customHeight="1">
      <c r="Q23" s="148"/>
    </row>
    <row r="24" spans="1:23" ht="27" customHeight="1"/>
    <row r="25" spans="1:23" ht="27" customHeight="1"/>
    <row r="26" spans="1:23" ht="27" customHeight="1"/>
    <row r="27" spans="1:23" ht="27" customHeight="1"/>
    <row r="28" spans="1:23" ht="27" customHeight="1"/>
    <row r="29" spans="1:23" ht="27" customHeight="1"/>
    <row r="30" spans="1:23" ht="27" customHeight="1"/>
    <row r="31" spans="1:23" ht="27" customHeight="1"/>
    <row r="32" spans="1:23" ht="27" customHeight="1"/>
    <row r="33" ht="27" customHeight="1"/>
    <row r="34" ht="27" customHeight="1"/>
  </sheetData>
  <sheetProtection insertRows="0" insertHyperlinks="0" selectLockedCells="1"/>
  <autoFilter ref="A9:T9"/>
  <dataConsolidate/>
  <mergeCells count="10">
    <mergeCell ref="S18:T18"/>
    <mergeCell ref="P8:S8"/>
    <mergeCell ref="A1:S1"/>
    <mergeCell ref="A19:S21"/>
    <mergeCell ref="D3:F3"/>
    <mergeCell ref="D4:F4"/>
    <mergeCell ref="D5:F5"/>
    <mergeCell ref="D6:F6"/>
    <mergeCell ref="D7:F7"/>
    <mergeCell ref="L4:S6"/>
  </mergeCells>
  <dataValidations count="2">
    <dataValidation type="list" allowBlank="1" showInputMessage="1" showErrorMessage="1" sqref="C23:C344 C12 C18">
      <formula1>#REF!</formula1>
    </dataValidation>
    <dataValidation type="list" allowBlank="1" showInputMessage="1" showErrorMessage="1" sqref="H23:H252 B23:B76 H12 B18 H18">
      <formula1>#REF!</formula1>
    </dataValidation>
  </dataValidations>
  <printOptions horizontalCentered="1"/>
  <pageMargins left="0.7" right="0.7" top="0.5" bottom="0.5" header="0.3" footer="0.3"/>
  <pageSetup paperSize="3" scale="58" fitToHeight="0" orientation="landscape" r:id="rId1"/>
  <headerFooter>
    <oddFooter>&amp;LForm Date: January 26. 2021</oddFooter>
  </headerFooter>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Support!$A$3:$A$32</xm:f>
          </x14:formula1>
          <xm:sqref>C11 C13:C17</xm:sqref>
        </x14:dataValidation>
        <x14:dataValidation type="list" allowBlank="1" showInputMessage="1" showErrorMessage="1">
          <x14:formula1>
            <xm:f>Support!$B$3:$B$4</xm:f>
          </x14:formula1>
          <xm:sqref>G23:G1048576 G3:G18</xm:sqref>
        </x14:dataValidation>
        <x14:dataValidation type="list" allowBlank="1" showInputMessage="1" showErrorMessage="1">
          <x14:formula1>
            <xm:f>Support!$C$3:$C$5</xm:f>
          </x14:formula1>
          <xm:sqref>H11 H13:H14</xm:sqref>
        </x14:dataValidation>
        <x14:dataValidation type="list" allowBlank="1" showInputMessage="1" showErrorMessage="1">
          <x14:formula1>
            <xm:f>Support!$D$2:$D$3</xm:f>
          </x14:formula1>
          <xm:sqref>B11:B17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S74"/>
  <sheetViews>
    <sheetView showZeros="0" zoomScale="55" zoomScaleNormal="55" zoomScalePageLayoutView="70" workbookViewId="0">
      <selection activeCell="D19" sqref="D19"/>
    </sheetView>
  </sheetViews>
  <sheetFormatPr defaultRowHeight="14.5"/>
  <cols>
    <col min="1" max="1" width="26.36328125" customWidth="1"/>
    <col min="3" max="3" width="18.26953125" customWidth="1"/>
    <col min="5" max="5" width="14.81640625" customWidth="1"/>
    <col min="8" max="8" width="18.81640625" customWidth="1"/>
    <col min="12" max="12" width="26.81640625" customWidth="1"/>
  </cols>
  <sheetData>
    <row r="1" spans="1:12" s="105" customFormat="1" ht="40" customHeight="1">
      <c r="A1" s="301" t="s">
        <v>317</v>
      </c>
      <c r="B1" s="301"/>
      <c r="C1" s="301"/>
      <c r="D1" s="301"/>
      <c r="E1" s="301"/>
      <c r="F1" s="301"/>
      <c r="G1" s="301"/>
      <c r="H1" s="301"/>
      <c r="I1" s="301"/>
      <c r="J1" s="301"/>
      <c r="K1" s="301"/>
      <c r="L1" s="301"/>
    </row>
    <row r="2" spans="1:12" s="105" customFormat="1" ht="20.149999999999999" customHeight="1">
      <c r="A2" s="234"/>
      <c r="B2" s="234"/>
      <c r="C2" s="234"/>
      <c r="D2" s="234"/>
      <c r="E2" s="234"/>
      <c r="F2" s="234"/>
      <c r="G2" s="234"/>
      <c r="H2" s="234"/>
      <c r="I2" s="234"/>
      <c r="J2" s="234"/>
      <c r="K2" s="234"/>
      <c r="L2" s="234"/>
    </row>
    <row r="3" spans="1:12" s="105" customFormat="1" ht="27" customHeight="1">
      <c r="A3" s="184" t="s">
        <v>320</v>
      </c>
      <c r="B3" s="302"/>
      <c r="C3" s="303"/>
      <c r="D3" s="303"/>
      <c r="E3" s="303"/>
      <c r="F3" s="303"/>
      <c r="G3" s="303"/>
      <c r="H3" s="304"/>
      <c r="I3" s="232"/>
      <c r="J3" s="233" t="s">
        <v>315</v>
      </c>
      <c r="K3" s="144"/>
      <c r="L3" s="233"/>
    </row>
    <row r="4" spans="1:12" s="105" customFormat="1" ht="27" customHeight="1">
      <c r="A4" s="184" t="s">
        <v>321</v>
      </c>
      <c r="B4" s="305"/>
      <c r="C4" s="306"/>
      <c r="D4" s="306"/>
      <c r="E4" s="306"/>
      <c r="F4" s="306"/>
      <c r="G4" s="306"/>
      <c r="H4" s="307"/>
      <c r="I4" s="232"/>
      <c r="J4" s="308" t="s">
        <v>360</v>
      </c>
      <c r="K4" s="308"/>
      <c r="L4" s="308"/>
    </row>
    <row r="5" spans="1:12" s="105" customFormat="1" ht="27" customHeight="1">
      <c r="A5" s="184" t="s">
        <v>318</v>
      </c>
      <c r="B5" s="305"/>
      <c r="C5" s="306"/>
      <c r="D5" s="306"/>
      <c r="E5" s="306"/>
      <c r="F5" s="306"/>
      <c r="G5" s="306"/>
      <c r="H5" s="307"/>
      <c r="I5" s="232"/>
      <c r="J5" s="308"/>
      <c r="K5" s="308"/>
      <c r="L5" s="308"/>
    </row>
    <row r="6" spans="1:12" s="105" customFormat="1" ht="27" customHeight="1">
      <c r="A6" s="184" t="s">
        <v>5</v>
      </c>
      <c r="B6" s="309"/>
      <c r="C6" s="310"/>
      <c r="D6" s="310"/>
      <c r="E6" s="310"/>
      <c r="F6" s="310"/>
      <c r="G6" s="310"/>
      <c r="H6" s="311"/>
      <c r="I6" s="231"/>
      <c r="J6" s="308"/>
      <c r="K6" s="308"/>
      <c r="L6" s="308"/>
    </row>
    <row r="7" spans="1:12" s="105" customFormat="1" ht="27" customHeight="1">
      <c r="A7" s="184" t="s">
        <v>319</v>
      </c>
      <c r="B7" s="312"/>
      <c r="C7" s="313"/>
      <c r="D7" s="313"/>
      <c r="E7" s="313"/>
      <c r="F7" s="313"/>
      <c r="G7" s="313"/>
      <c r="H7" s="314"/>
      <c r="I7" s="231"/>
      <c r="J7" s="308"/>
      <c r="K7" s="308"/>
      <c r="L7" s="308"/>
    </row>
    <row r="8" spans="1:12" s="105" customFormat="1" ht="27" customHeight="1">
      <c r="A8" s="203"/>
      <c r="B8" s="203"/>
      <c r="C8" s="203"/>
      <c r="D8" s="203"/>
      <c r="E8" s="203"/>
      <c r="F8" s="203"/>
      <c r="G8" s="203"/>
      <c r="H8" s="203"/>
      <c r="I8" s="203"/>
      <c r="J8" s="203"/>
      <c r="K8" s="203"/>
      <c r="L8" s="203"/>
    </row>
    <row r="9" spans="1:12" s="105" customFormat="1" ht="27.75" customHeight="1">
      <c r="A9" s="315" t="s">
        <v>316</v>
      </c>
      <c r="B9" s="315"/>
      <c r="C9" s="315"/>
      <c r="D9" s="315"/>
      <c r="E9" s="315"/>
      <c r="F9" s="315"/>
      <c r="G9" s="315"/>
      <c r="H9" s="315"/>
      <c r="I9" s="315"/>
      <c r="J9" s="315"/>
      <c r="K9" s="315"/>
      <c r="L9" s="315"/>
    </row>
    <row r="10" spans="1:12" s="105" customFormat="1" ht="15" customHeight="1">
      <c r="A10" s="243"/>
      <c r="B10" s="243"/>
      <c r="C10" s="243"/>
      <c r="D10" s="243"/>
      <c r="E10" s="243"/>
      <c r="F10" s="243"/>
      <c r="G10" s="243"/>
      <c r="H10" s="243"/>
      <c r="I10" s="243"/>
      <c r="J10" s="243"/>
      <c r="K10" s="243"/>
      <c r="L10" s="243"/>
    </row>
    <row r="11" spans="1:12" s="1" customFormat="1" ht="27" customHeight="1">
      <c r="A11" s="220" t="s">
        <v>3</v>
      </c>
      <c r="B11" s="319"/>
      <c r="C11" s="320"/>
      <c r="D11" s="320"/>
      <c r="E11" s="320"/>
      <c r="F11" s="320"/>
      <c r="G11" s="320"/>
      <c r="H11" s="320"/>
      <c r="I11" s="320"/>
      <c r="J11" s="320"/>
      <c r="K11" s="320"/>
      <c r="L11" s="321"/>
    </row>
    <row r="12" spans="1:12" s="1" customFormat="1" ht="27" customHeight="1">
      <c r="A12" s="220" t="s">
        <v>2</v>
      </c>
      <c r="B12" s="322"/>
      <c r="C12" s="323"/>
      <c r="D12" s="323"/>
      <c r="E12" s="323"/>
      <c r="F12" s="323"/>
      <c r="G12" s="323"/>
      <c r="H12" s="323"/>
      <c r="I12" s="323"/>
      <c r="J12" s="323"/>
      <c r="K12" s="323"/>
      <c r="L12" s="324"/>
    </row>
    <row r="13" spans="1:12" s="1" customFormat="1" ht="27" customHeight="1">
      <c r="A13" s="220" t="s">
        <v>331</v>
      </c>
      <c r="B13" s="322"/>
      <c r="C13" s="323"/>
      <c r="D13" s="323"/>
      <c r="E13" s="323"/>
      <c r="F13" s="323"/>
      <c r="G13" s="323"/>
      <c r="H13" s="323"/>
      <c r="I13" s="323"/>
      <c r="J13" s="323"/>
      <c r="K13" s="323"/>
      <c r="L13" s="324"/>
    </row>
    <row r="14" spans="1:12" s="1" customFormat="1" ht="27" customHeight="1">
      <c r="A14" s="220" t="s">
        <v>330</v>
      </c>
      <c r="B14" s="325"/>
      <c r="C14" s="326"/>
      <c r="D14" s="326"/>
      <c r="E14" s="326"/>
      <c r="F14" s="326"/>
      <c r="G14" s="326"/>
      <c r="H14" s="326"/>
      <c r="I14" s="326"/>
      <c r="J14" s="326"/>
      <c r="K14" s="326"/>
      <c r="L14" s="327"/>
    </row>
    <row r="15" spans="1:12" s="1" customFormat="1" ht="19.899999999999999" customHeight="1">
      <c r="A15" s="230"/>
      <c r="B15" s="325"/>
      <c r="C15" s="326"/>
      <c r="D15" s="326"/>
      <c r="E15" s="326"/>
      <c r="F15" s="326"/>
      <c r="G15" s="326"/>
      <c r="H15" s="326"/>
      <c r="I15" s="326"/>
      <c r="J15" s="326"/>
      <c r="K15" s="326"/>
      <c r="L15" s="327"/>
    </row>
    <row r="16" spans="1:12" s="1" customFormat="1" ht="19.899999999999999" customHeight="1">
      <c r="A16" s="230"/>
      <c r="B16" s="325"/>
      <c r="C16" s="326"/>
      <c r="D16" s="326"/>
      <c r="E16" s="326"/>
      <c r="F16" s="326"/>
      <c r="G16" s="326"/>
      <c r="H16" s="326"/>
      <c r="I16" s="326"/>
      <c r="J16" s="326"/>
      <c r="K16" s="326"/>
      <c r="L16" s="327"/>
    </row>
    <row r="17" spans="1:12" s="1" customFormat="1" ht="19.899999999999999" customHeight="1">
      <c r="A17" s="230"/>
      <c r="B17" s="328"/>
      <c r="C17" s="329"/>
      <c r="D17" s="329"/>
      <c r="E17" s="329"/>
      <c r="F17" s="329"/>
      <c r="G17" s="329"/>
      <c r="H17" s="329"/>
      <c r="I17" s="329"/>
      <c r="J17" s="329"/>
      <c r="K17" s="329"/>
      <c r="L17" s="330"/>
    </row>
    <row r="18" spans="1:12" ht="19.899999999999999" customHeight="1">
      <c r="A18" s="229"/>
      <c r="B18" s="229"/>
      <c r="C18" s="229"/>
      <c r="D18" s="229"/>
      <c r="E18" s="229"/>
      <c r="F18" s="229"/>
      <c r="G18" s="229"/>
      <c r="H18" s="229"/>
      <c r="I18" s="229"/>
      <c r="J18" s="229"/>
      <c r="K18" s="229"/>
      <c r="L18" s="229"/>
    </row>
    <row r="19" spans="1:12" ht="277.89999999999998" customHeight="1">
      <c r="A19" s="228"/>
      <c r="B19" s="227"/>
      <c r="C19" s="227"/>
      <c r="D19" s="253" t="s">
        <v>377</v>
      </c>
      <c r="E19" s="227"/>
      <c r="F19" s="227"/>
      <c r="G19" s="227"/>
      <c r="H19" s="227"/>
      <c r="I19" s="227"/>
      <c r="J19" s="227"/>
      <c r="K19" s="227"/>
      <c r="L19" s="226"/>
    </row>
    <row r="20" spans="1:12" ht="19.899999999999999" customHeight="1">
      <c r="A20" s="316"/>
      <c r="B20" s="316"/>
      <c r="C20" s="316"/>
      <c r="D20" s="316"/>
      <c r="E20" s="316"/>
      <c r="F20" s="316"/>
      <c r="G20" s="316"/>
      <c r="H20" s="316"/>
      <c r="I20" s="316"/>
      <c r="J20" s="316"/>
      <c r="K20" s="316"/>
      <c r="L20" s="316"/>
    </row>
    <row r="21" spans="1:12" ht="19.899999999999999" customHeight="1">
      <c r="A21" s="315" t="s">
        <v>244</v>
      </c>
      <c r="B21" s="315"/>
      <c r="C21" s="315"/>
      <c r="D21" s="315"/>
      <c r="E21" s="315"/>
      <c r="F21" s="315"/>
      <c r="G21" s="315"/>
      <c r="H21" s="315"/>
      <c r="I21" s="315"/>
      <c r="J21" s="315"/>
      <c r="K21" s="315"/>
      <c r="L21" s="315"/>
    </row>
    <row r="22" spans="1:12" ht="15" customHeight="1">
      <c r="A22" s="243"/>
      <c r="B22" s="243"/>
      <c r="C22" s="243"/>
      <c r="D22" s="243"/>
      <c r="E22" s="243"/>
      <c r="F22" s="243"/>
      <c r="G22" s="243"/>
      <c r="H22" s="243"/>
      <c r="I22" s="243"/>
      <c r="J22" s="243"/>
      <c r="K22" s="243"/>
      <c r="L22" s="243"/>
    </row>
    <row r="23" spans="1:12" ht="27" customHeight="1">
      <c r="A23" s="221" t="s">
        <v>246</v>
      </c>
      <c r="B23" s="317"/>
      <c r="C23" s="317"/>
      <c r="D23" s="317"/>
      <c r="E23" s="317"/>
      <c r="F23" s="225"/>
      <c r="G23" s="225"/>
      <c r="H23" s="221" t="s">
        <v>245</v>
      </c>
      <c r="I23" s="318"/>
      <c r="J23" s="318"/>
      <c r="K23" s="318"/>
      <c r="L23" s="318"/>
    </row>
    <row r="24" spans="1:12" ht="27" customHeight="1">
      <c r="A24" s="220" t="s">
        <v>332</v>
      </c>
      <c r="B24" s="319"/>
      <c r="C24" s="320"/>
      <c r="D24" s="320"/>
      <c r="E24" s="321"/>
      <c r="F24" s="144"/>
      <c r="G24" s="144"/>
      <c r="H24" s="218" t="s">
        <v>344</v>
      </c>
      <c r="I24" s="331"/>
      <c r="J24" s="320"/>
      <c r="K24" s="320"/>
      <c r="L24" s="321"/>
    </row>
    <row r="25" spans="1:12" ht="27" customHeight="1">
      <c r="A25" s="220" t="s">
        <v>333</v>
      </c>
      <c r="B25" s="322"/>
      <c r="C25" s="323"/>
      <c r="D25" s="323"/>
      <c r="E25" s="324"/>
      <c r="F25" s="144"/>
      <c r="G25" s="144"/>
      <c r="H25" s="218" t="s">
        <v>345</v>
      </c>
      <c r="I25" s="322"/>
      <c r="J25" s="323"/>
      <c r="K25" s="323"/>
      <c r="L25" s="324"/>
    </row>
    <row r="26" spans="1:12" ht="27" customHeight="1">
      <c r="A26" s="220" t="s">
        <v>334</v>
      </c>
      <c r="B26" s="332"/>
      <c r="C26" s="323"/>
      <c r="D26" s="323"/>
      <c r="E26" s="324"/>
      <c r="F26" s="144"/>
      <c r="G26" s="144"/>
      <c r="H26" s="218" t="s">
        <v>346</v>
      </c>
      <c r="I26" s="322"/>
      <c r="J26" s="323"/>
      <c r="K26" s="323"/>
      <c r="L26" s="324"/>
    </row>
    <row r="27" spans="1:12" ht="27" customHeight="1">
      <c r="A27" s="220" t="s">
        <v>335</v>
      </c>
      <c r="B27" s="322"/>
      <c r="C27" s="323"/>
      <c r="D27" s="323"/>
      <c r="E27" s="324"/>
      <c r="F27" s="144"/>
      <c r="G27" s="144"/>
      <c r="H27" s="218" t="s">
        <v>347</v>
      </c>
      <c r="I27" s="333"/>
      <c r="J27" s="334"/>
      <c r="K27" s="334"/>
      <c r="L27" s="335"/>
    </row>
    <row r="28" spans="1:12" ht="27" customHeight="1">
      <c r="A28" s="220" t="s">
        <v>336</v>
      </c>
      <c r="B28" s="336"/>
      <c r="C28" s="337"/>
      <c r="D28" s="337"/>
      <c r="E28" s="338"/>
      <c r="F28" s="144"/>
      <c r="G28" s="222"/>
      <c r="H28" s="218" t="s">
        <v>348</v>
      </c>
      <c r="I28" s="339"/>
      <c r="J28" s="340"/>
      <c r="K28" s="340"/>
      <c r="L28" s="341"/>
    </row>
    <row r="29" spans="1:12" ht="27" customHeight="1">
      <c r="A29" s="220" t="s">
        <v>337</v>
      </c>
      <c r="B29" s="336"/>
      <c r="C29" s="337"/>
      <c r="D29" s="337"/>
      <c r="E29" s="338"/>
      <c r="F29" s="144"/>
      <c r="G29" s="222"/>
      <c r="H29" s="222"/>
      <c r="I29" s="342"/>
      <c r="J29" s="317"/>
      <c r="K29" s="317"/>
      <c r="L29" s="317"/>
    </row>
    <row r="30" spans="1:12" ht="27" customHeight="1">
      <c r="A30" s="220" t="s">
        <v>338</v>
      </c>
      <c r="B30" s="336"/>
      <c r="C30" s="337"/>
      <c r="D30" s="337"/>
      <c r="E30" s="338"/>
      <c r="F30" s="144"/>
      <c r="G30" s="222"/>
      <c r="H30" s="218" t="s">
        <v>349</v>
      </c>
      <c r="I30" s="343"/>
      <c r="J30" s="344"/>
      <c r="K30" s="344"/>
      <c r="L30" s="345"/>
    </row>
    <row r="31" spans="1:12" ht="27" customHeight="1">
      <c r="A31" s="220" t="s">
        <v>339</v>
      </c>
      <c r="B31" s="322"/>
      <c r="C31" s="323"/>
      <c r="D31" s="323"/>
      <c r="E31" s="324"/>
      <c r="F31" s="144"/>
      <c r="G31" s="222"/>
      <c r="H31" s="224" t="s">
        <v>350</v>
      </c>
      <c r="I31" s="346"/>
      <c r="J31" s="323"/>
      <c r="K31" s="323"/>
      <c r="L31" s="324"/>
    </row>
    <row r="32" spans="1:12" ht="27" customHeight="1">
      <c r="A32" s="220" t="s">
        <v>340</v>
      </c>
      <c r="B32" s="347"/>
      <c r="C32" s="340"/>
      <c r="D32" s="340"/>
      <c r="E32" s="341"/>
      <c r="F32" s="223"/>
      <c r="G32" s="223"/>
      <c r="H32" s="220" t="s">
        <v>351</v>
      </c>
      <c r="I32" s="347"/>
      <c r="J32" s="340"/>
      <c r="K32" s="340"/>
      <c r="L32" s="341"/>
    </row>
    <row r="33" spans="1:19" ht="27" customHeight="1">
      <c r="A33" s="144"/>
      <c r="B33" s="317"/>
      <c r="C33" s="317"/>
      <c r="D33" s="317"/>
      <c r="E33" s="317"/>
      <c r="F33" s="144"/>
      <c r="G33" s="144"/>
      <c r="H33" s="222"/>
      <c r="I33" s="317"/>
      <c r="J33" s="317"/>
      <c r="K33" s="317"/>
      <c r="L33" s="317"/>
      <c r="M33" s="348"/>
      <c r="N33" s="348"/>
      <c r="O33" s="348"/>
      <c r="P33" s="348"/>
      <c r="Q33" s="348"/>
      <c r="R33" s="348"/>
      <c r="S33" s="348"/>
    </row>
    <row r="34" spans="1:19" ht="27" customHeight="1">
      <c r="A34" s="221" t="s">
        <v>247</v>
      </c>
      <c r="B34" s="317"/>
      <c r="C34" s="317"/>
      <c r="D34" s="317"/>
      <c r="E34" s="317"/>
      <c r="F34" s="144"/>
      <c r="G34" s="144"/>
      <c r="H34" s="221" t="s">
        <v>248</v>
      </c>
      <c r="I34" s="317"/>
      <c r="J34" s="317"/>
      <c r="K34" s="317"/>
      <c r="L34" s="317"/>
      <c r="M34" s="242"/>
      <c r="N34" s="242"/>
      <c r="O34" s="242"/>
      <c r="P34" s="242"/>
      <c r="Q34" s="242"/>
      <c r="R34" s="242"/>
      <c r="S34" s="242"/>
    </row>
    <row r="35" spans="1:19" ht="27" customHeight="1">
      <c r="A35" s="220" t="s">
        <v>341</v>
      </c>
      <c r="B35" s="331"/>
      <c r="C35" s="320"/>
      <c r="D35" s="320"/>
      <c r="E35" s="321"/>
      <c r="F35" s="144"/>
      <c r="G35" s="144"/>
      <c r="H35" s="220" t="s">
        <v>352</v>
      </c>
      <c r="I35" s="319"/>
      <c r="J35" s="320"/>
      <c r="K35" s="320"/>
      <c r="L35" s="321"/>
      <c r="M35" s="242"/>
      <c r="N35" s="242"/>
      <c r="O35" s="242"/>
      <c r="P35" s="242"/>
      <c r="Q35" s="242"/>
      <c r="R35" s="242"/>
      <c r="S35" s="242"/>
    </row>
    <row r="36" spans="1:19" ht="27" customHeight="1">
      <c r="A36" s="220" t="s">
        <v>342</v>
      </c>
      <c r="B36" s="322"/>
      <c r="C36" s="323"/>
      <c r="D36" s="323"/>
      <c r="E36" s="324"/>
      <c r="F36" s="144"/>
      <c r="G36" s="144"/>
      <c r="H36" s="220" t="s">
        <v>353</v>
      </c>
      <c r="I36" s="349"/>
      <c r="J36" s="323"/>
      <c r="K36" s="323"/>
      <c r="L36" s="324"/>
      <c r="M36" s="242"/>
      <c r="N36" s="242"/>
      <c r="O36" s="242"/>
      <c r="P36" s="242"/>
      <c r="Q36" s="242"/>
      <c r="R36" s="242"/>
      <c r="S36" s="242"/>
    </row>
    <row r="37" spans="1:19" ht="27" customHeight="1">
      <c r="A37" s="220" t="s">
        <v>343</v>
      </c>
      <c r="B37" s="347"/>
      <c r="C37" s="340"/>
      <c r="D37" s="340"/>
      <c r="E37" s="341"/>
      <c r="F37" s="144"/>
      <c r="G37" s="144"/>
      <c r="H37" s="220" t="s">
        <v>354</v>
      </c>
      <c r="I37" s="347"/>
      <c r="J37" s="340"/>
      <c r="K37" s="340"/>
      <c r="L37" s="341"/>
      <c r="M37" s="242"/>
      <c r="N37" s="242"/>
      <c r="O37" s="242"/>
      <c r="P37" s="242"/>
      <c r="Q37" s="242"/>
      <c r="R37" s="242"/>
      <c r="S37" s="242"/>
    </row>
    <row r="38" spans="1:19" ht="19.899999999999999" customHeight="1">
      <c r="A38" s="144"/>
      <c r="B38" s="244"/>
      <c r="C38" s="244"/>
      <c r="D38" s="244"/>
      <c r="E38" s="244"/>
      <c r="F38" s="144"/>
      <c r="G38" s="144"/>
      <c r="H38" s="144"/>
      <c r="I38" s="144"/>
      <c r="J38" s="144"/>
      <c r="K38" s="144"/>
      <c r="L38" s="144"/>
      <c r="M38" s="242"/>
      <c r="N38" s="242"/>
      <c r="O38" s="242"/>
      <c r="P38" s="242"/>
      <c r="Q38" s="242"/>
      <c r="R38" s="242"/>
      <c r="S38" s="242"/>
    </row>
    <row r="39" spans="1:19" ht="27" customHeight="1">
      <c r="A39" s="144"/>
      <c r="B39" s="244"/>
      <c r="C39" s="221" t="s">
        <v>249</v>
      </c>
      <c r="D39" s="244"/>
      <c r="E39" s="244"/>
      <c r="F39" s="144"/>
      <c r="G39" s="144"/>
      <c r="H39" s="144"/>
      <c r="I39" s="144"/>
      <c r="J39" s="144"/>
      <c r="K39" s="144"/>
      <c r="L39" s="144"/>
      <c r="M39" s="242"/>
      <c r="N39" s="242"/>
      <c r="O39" s="242"/>
      <c r="P39" s="242"/>
      <c r="Q39" s="242"/>
      <c r="R39" s="242"/>
      <c r="S39" s="242"/>
    </row>
    <row r="40" spans="1:19" ht="27" customHeight="1">
      <c r="A40" s="220"/>
      <c r="B40" s="244"/>
      <c r="C40" s="218" t="s">
        <v>355</v>
      </c>
      <c r="D40" s="319"/>
      <c r="E40" s="320"/>
      <c r="F40" s="320"/>
      <c r="G40" s="320"/>
      <c r="H40" s="320"/>
      <c r="I40" s="320"/>
      <c r="J40" s="320"/>
      <c r="K40" s="320"/>
      <c r="L40" s="321"/>
      <c r="M40" s="242"/>
      <c r="N40" s="242"/>
      <c r="O40" s="242"/>
      <c r="P40" s="242"/>
      <c r="Q40" s="242"/>
      <c r="R40" s="242"/>
      <c r="S40" s="242"/>
    </row>
    <row r="41" spans="1:19" ht="27" customHeight="1">
      <c r="A41" s="219"/>
      <c r="B41" s="244"/>
      <c r="C41" s="218" t="s">
        <v>356</v>
      </c>
      <c r="D41" s="322"/>
      <c r="E41" s="323"/>
      <c r="F41" s="323"/>
      <c r="G41" s="323"/>
      <c r="H41" s="323"/>
      <c r="I41" s="323"/>
      <c r="J41" s="323"/>
      <c r="K41" s="323"/>
      <c r="L41" s="324"/>
      <c r="M41" s="242"/>
      <c r="N41" s="242"/>
      <c r="O41" s="242"/>
      <c r="P41" s="242"/>
      <c r="Q41" s="242"/>
      <c r="R41" s="242"/>
      <c r="S41" s="242"/>
    </row>
    <row r="42" spans="1:19" ht="27" customHeight="1">
      <c r="A42" s="144"/>
      <c r="B42" s="144"/>
      <c r="C42" s="218" t="s">
        <v>357</v>
      </c>
      <c r="D42" s="322"/>
      <c r="E42" s="323"/>
      <c r="F42" s="323"/>
      <c r="G42" s="323"/>
      <c r="H42" s="323"/>
      <c r="I42" s="323"/>
      <c r="J42" s="323"/>
      <c r="K42" s="323"/>
      <c r="L42" s="324"/>
    </row>
    <row r="43" spans="1:19" ht="27" customHeight="1">
      <c r="A43" s="144"/>
      <c r="B43" s="144"/>
      <c r="C43" s="218" t="s">
        <v>358</v>
      </c>
      <c r="D43" s="322"/>
      <c r="E43" s="323"/>
      <c r="F43" s="323"/>
      <c r="G43" s="323"/>
      <c r="H43" s="323"/>
      <c r="I43" s="323"/>
      <c r="J43" s="323"/>
      <c r="K43" s="323"/>
      <c r="L43" s="324"/>
    </row>
    <row r="44" spans="1:19" ht="27" customHeight="1">
      <c r="A44" s="144"/>
      <c r="B44" s="144"/>
      <c r="C44" s="218" t="s">
        <v>359</v>
      </c>
      <c r="D44" s="347"/>
      <c r="E44" s="340"/>
      <c r="F44" s="340"/>
      <c r="G44" s="340"/>
      <c r="H44" s="340"/>
      <c r="I44" s="340"/>
      <c r="J44" s="340"/>
      <c r="K44" s="340"/>
      <c r="L44" s="341"/>
    </row>
    <row r="45" spans="1:19" ht="19.899999999999999" customHeight="1">
      <c r="D45" s="217"/>
      <c r="E45" s="217"/>
      <c r="F45" s="217"/>
      <c r="G45" s="217"/>
      <c r="H45" s="217"/>
      <c r="I45" s="217"/>
      <c r="J45" s="217"/>
      <c r="K45" s="217"/>
      <c r="L45" s="217"/>
    </row>
    <row r="46" spans="1:19" ht="19.899999999999999" customHeight="1">
      <c r="D46" s="217"/>
      <c r="E46" s="217"/>
      <c r="F46" s="217"/>
      <c r="G46" s="217"/>
      <c r="H46" s="217"/>
      <c r="I46" s="217"/>
      <c r="J46" s="217"/>
      <c r="K46" s="217"/>
      <c r="L46" s="217"/>
    </row>
    <row r="47" spans="1:19" ht="19.899999999999999" customHeight="1">
      <c r="A47" s="316"/>
      <c r="B47" s="316"/>
      <c r="C47" s="316"/>
      <c r="D47" s="316"/>
      <c r="E47" s="316"/>
      <c r="F47" s="316"/>
      <c r="G47" s="316"/>
      <c r="H47" s="316"/>
      <c r="I47" s="316"/>
      <c r="J47" s="316"/>
      <c r="K47" s="316"/>
      <c r="L47" s="316"/>
    </row>
    <row r="48" spans="1:19" ht="19.899999999999999" customHeight="1"/>
    <row r="49" ht="19.899999999999999" customHeight="1"/>
    <row r="50" ht="19.899999999999999" customHeight="1"/>
    <row r="51" ht="19.899999999999999" customHeight="1"/>
    <row r="74" ht="50.25" customHeight="1"/>
  </sheetData>
  <sheetProtection selectLockedCells="1"/>
  <mergeCells count="51">
    <mergeCell ref="B36:E36"/>
    <mergeCell ref="I36:L36"/>
    <mergeCell ref="D44:L44"/>
    <mergeCell ref="A47:L47"/>
    <mergeCell ref="B37:E37"/>
    <mergeCell ref="I37:L37"/>
    <mergeCell ref="D40:L40"/>
    <mergeCell ref="D41:L41"/>
    <mergeCell ref="D42:L42"/>
    <mergeCell ref="D43:L43"/>
    <mergeCell ref="M33:S33"/>
    <mergeCell ref="B34:E34"/>
    <mergeCell ref="I34:L34"/>
    <mergeCell ref="B35:E35"/>
    <mergeCell ref="I35:L35"/>
    <mergeCell ref="B27:E27"/>
    <mergeCell ref="I27:L27"/>
    <mergeCell ref="I33:L33"/>
    <mergeCell ref="B28:E28"/>
    <mergeCell ref="I28:L28"/>
    <mergeCell ref="B29:E29"/>
    <mergeCell ref="I29:L29"/>
    <mergeCell ref="B30:E30"/>
    <mergeCell ref="I30:L30"/>
    <mergeCell ref="B31:E31"/>
    <mergeCell ref="I31:L31"/>
    <mergeCell ref="B32:E32"/>
    <mergeCell ref="I32:L32"/>
    <mergeCell ref="B33:E33"/>
    <mergeCell ref="B24:E24"/>
    <mergeCell ref="I24:L24"/>
    <mergeCell ref="B25:E25"/>
    <mergeCell ref="I25:L25"/>
    <mergeCell ref="B26:E26"/>
    <mergeCell ref="I26:L26"/>
    <mergeCell ref="A9:L9"/>
    <mergeCell ref="A20:L20"/>
    <mergeCell ref="A21:L21"/>
    <mergeCell ref="B23:E23"/>
    <mergeCell ref="I23:L23"/>
    <mergeCell ref="B11:L11"/>
    <mergeCell ref="B12:L12"/>
    <mergeCell ref="B13:L13"/>
    <mergeCell ref="B14:L17"/>
    <mergeCell ref="A1:L1"/>
    <mergeCell ref="B3:H3"/>
    <mergeCell ref="B4:H4"/>
    <mergeCell ref="J4:L7"/>
    <mergeCell ref="B5:H5"/>
    <mergeCell ref="B6:H6"/>
    <mergeCell ref="B7:H7"/>
  </mergeCells>
  <printOptions horizontalCentered="1"/>
  <pageMargins left="0.2" right="0.2" top="0.5" bottom="0.25" header="0.3" footer="0.3"/>
  <pageSetup scale="55" orientation="portrait" r:id="rId1"/>
  <headerFooter>
    <oddFooter>&amp;LForm Date: June 2018</oddFooter>
  </headerFooter>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S74"/>
  <sheetViews>
    <sheetView showZeros="0" zoomScale="55" zoomScaleNormal="55" zoomScalePageLayoutView="70" workbookViewId="0">
      <selection activeCell="E19" sqref="E19"/>
    </sheetView>
  </sheetViews>
  <sheetFormatPr defaultRowHeight="14.5"/>
  <cols>
    <col min="1" max="1" width="26.36328125" customWidth="1"/>
    <col min="3" max="3" width="18.26953125" customWidth="1"/>
    <col min="5" max="5" width="14.81640625" customWidth="1"/>
    <col min="8" max="8" width="18.81640625" customWidth="1"/>
    <col min="12" max="12" width="26.81640625" customWidth="1"/>
  </cols>
  <sheetData>
    <row r="1" spans="1:12" s="105" customFormat="1" ht="40" customHeight="1">
      <c r="A1" s="301" t="s">
        <v>317</v>
      </c>
      <c r="B1" s="301"/>
      <c r="C1" s="301"/>
      <c r="D1" s="301"/>
      <c r="E1" s="301"/>
      <c r="F1" s="301"/>
      <c r="G1" s="301"/>
      <c r="H1" s="301"/>
      <c r="I1" s="301"/>
      <c r="J1" s="301"/>
      <c r="K1" s="301"/>
      <c r="L1" s="301"/>
    </row>
    <row r="2" spans="1:12" s="105" customFormat="1" ht="20.149999999999999" customHeight="1">
      <c r="A2" s="234"/>
      <c r="B2" s="234"/>
      <c r="C2" s="234"/>
      <c r="D2" s="234"/>
      <c r="E2" s="234"/>
      <c r="F2" s="234"/>
      <c r="G2" s="234"/>
      <c r="H2" s="234"/>
      <c r="I2" s="234"/>
      <c r="J2" s="234"/>
      <c r="K2" s="234"/>
      <c r="L2" s="234"/>
    </row>
    <row r="3" spans="1:12" s="105" customFormat="1" ht="27" customHeight="1">
      <c r="A3" s="184" t="s">
        <v>320</v>
      </c>
      <c r="B3" s="302"/>
      <c r="C3" s="303"/>
      <c r="D3" s="303"/>
      <c r="E3" s="303"/>
      <c r="F3" s="303"/>
      <c r="G3" s="303"/>
      <c r="H3" s="304"/>
      <c r="I3" s="232"/>
      <c r="J3" s="233" t="s">
        <v>315</v>
      </c>
      <c r="K3" s="144"/>
      <c r="L3" s="233"/>
    </row>
    <row r="4" spans="1:12" s="105" customFormat="1" ht="27" customHeight="1">
      <c r="A4" s="184" t="s">
        <v>321</v>
      </c>
      <c r="B4" s="305"/>
      <c r="C4" s="306"/>
      <c r="D4" s="306"/>
      <c r="E4" s="306"/>
      <c r="F4" s="306"/>
      <c r="G4" s="306"/>
      <c r="H4" s="307"/>
      <c r="I4" s="232"/>
      <c r="J4" s="308" t="s">
        <v>360</v>
      </c>
      <c r="K4" s="308"/>
      <c r="L4" s="308"/>
    </row>
    <row r="5" spans="1:12" s="105" customFormat="1" ht="27" customHeight="1">
      <c r="A5" s="184" t="s">
        <v>318</v>
      </c>
      <c r="B5" s="305"/>
      <c r="C5" s="306"/>
      <c r="D5" s="306"/>
      <c r="E5" s="306"/>
      <c r="F5" s="306"/>
      <c r="G5" s="306"/>
      <c r="H5" s="307"/>
      <c r="I5" s="232"/>
      <c r="J5" s="308"/>
      <c r="K5" s="308"/>
      <c r="L5" s="308"/>
    </row>
    <row r="6" spans="1:12" s="105" customFormat="1" ht="27" customHeight="1">
      <c r="A6" s="184" t="s">
        <v>5</v>
      </c>
      <c r="B6" s="309"/>
      <c r="C6" s="310"/>
      <c r="D6" s="310"/>
      <c r="E6" s="310"/>
      <c r="F6" s="310"/>
      <c r="G6" s="310"/>
      <c r="H6" s="311"/>
      <c r="I6" s="231"/>
      <c r="J6" s="308"/>
      <c r="K6" s="308"/>
      <c r="L6" s="308"/>
    </row>
    <row r="7" spans="1:12" s="105" customFormat="1" ht="27" customHeight="1">
      <c r="A7" s="184" t="s">
        <v>319</v>
      </c>
      <c r="B7" s="312"/>
      <c r="C7" s="313"/>
      <c r="D7" s="313"/>
      <c r="E7" s="313"/>
      <c r="F7" s="313"/>
      <c r="G7" s="313"/>
      <c r="H7" s="314"/>
      <c r="I7" s="231"/>
      <c r="J7" s="308"/>
      <c r="K7" s="308"/>
      <c r="L7" s="308"/>
    </row>
    <row r="8" spans="1:12" s="105" customFormat="1" ht="27" customHeight="1">
      <c r="A8" s="203"/>
      <c r="B8" s="203"/>
      <c r="C8" s="203"/>
      <c r="D8" s="203"/>
      <c r="E8" s="203"/>
      <c r="F8" s="203"/>
      <c r="G8" s="203"/>
      <c r="H8" s="203"/>
      <c r="I8" s="203"/>
      <c r="J8" s="203"/>
      <c r="K8" s="203"/>
      <c r="L8" s="203"/>
    </row>
    <row r="9" spans="1:12" s="105" customFormat="1" ht="27.75" customHeight="1">
      <c r="A9" s="315" t="s">
        <v>316</v>
      </c>
      <c r="B9" s="315"/>
      <c r="C9" s="315"/>
      <c r="D9" s="315"/>
      <c r="E9" s="315"/>
      <c r="F9" s="315"/>
      <c r="G9" s="315"/>
      <c r="H9" s="315"/>
      <c r="I9" s="315"/>
      <c r="J9" s="315"/>
      <c r="K9" s="315"/>
      <c r="L9" s="315"/>
    </row>
    <row r="10" spans="1:12" s="105" customFormat="1" ht="15" customHeight="1">
      <c r="A10" s="249"/>
      <c r="B10" s="249"/>
      <c r="C10" s="249"/>
      <c r="D10" s="249"/>
      <c r="E10" s="249"/>
      <c r="F10" s="249"/>
      <c r="G10" s="249"/>
      <c r="H10" s="249"/>
      <c r="I10" s="249"/>
      <c r="J10" s="249"/>
      <c r="K10" s="249"/>
      <c r="L10" s="249"/>
    </row>
    <row r="11" spans="1:12" s="1" customFormat="1" ht="27" customHeight="1">
      <c r="A11" s="220" t="s">
        <v>3</v>
      </c>
      <c r="B11" s="319"/>
      <c r="C11" s="320"/>
      <c r="D11" s="320"/>
      <c r="E11" s="320"/>
      <c r="F11" s="320"/>
      <c r="G11" s="320"/>
      <c r="H11" s="320"/>
      <c r="I11" s="320"/>
      <c r="J11" s="320"/>
      <c r="K11" s="320"/>
      <c r="L11" s="321"/>
    </row>
    <row r="12" spans="1:12" s="1" customFormat="1" ht="27" customHeight="1">
      <c r="A12" s="220" t="s">
        <v>2</v>
      </c>
      <c r="B12" s="322"/>
      <c r="C12" s="323"/>
      <c r="D12" s="323"/>
      <c r="E12" s="323"/>
      <c r="F12" s="323"/>
      <c r="G12" s="323"/>
      <c r="H12" s="323"/>
      <c r="I12" s="323"/>
      <c r="J12" s="323"/>
      <c r="K12" s="323"/>
      <c r="L12" s="324"/>
    </row>
    <row r="13" spans="1:12" s="1" customFormat="1" ht="27" customHeight="1">
      <c r="A13" s="220" t="s">
        <v>331</v>
      </c>
      <c r="B13" s="322"/>
      <c r="C13" s="323"/>
      <c r="D13" s="323"/>
      <c r="E13" s="323"/>
      <c r="F13" s="323"/>
      <c r="G13" s="323"/>
      <c r="H13" s="323"/>
      <c r="I13" s="323"/>
      <c r="J13" s="323"/>
      <c r="K13" s="323"/>
      <c r="L13" s="324"/>
    </row>
    <row r="14" spans="1:12" s="1" customFormat="1" ht="27" customHeight="1">
      <c r="A14" s="220" t="s">
        <v>330</v>
      </c>
      <c r="B14" s="325"/>
      <c r="C14" s="326"/>
      <c r="D14" s="326"/>
      <c r="E14" s="326"/>
      <c r="F14" s="326"/>
      <c r="G14" s="326"/>
      <c r="H14" s="326"/>
      <c r="I14" s="326"/>
      <c r="J14" s="326"/>
      <c r="K14" s="326"/>
      <c r="L14" s="327"/>
    </row>
    <row r="15" spans="1:12" s="1" customFormat="1" ht="19.899999999999999" customHeight="1">
      <c r="A15" s="230"/>
      <c r="B15" s="325"/>
      <c r="C15" s="326"/>
      <c r="D15" s="326"/>
      <c r="E15" s="326"/>
      <c r="F15" s="326"/>
      <c r="G15" s="326"/>
      <c r="H15" s="326"/>
      <c r="I15" s="326"/>
      <c r="J15" s="326"/>
      <c r="K15" s="326"/>
      <c r="L15" s="327"/>
    </row>
    <row r="16" spans="1:12" s="1" customFormat="1" ht="19.899999999999999" customHeight="1">
      <c r="A16" s="230"/>
      <c r="B16" s="325"/>
      <c r="C16" s="326"/>
      <c r="D16" s="326"/>
      <c r="E16" s="326"/>
      <c r="F16" s="326"/>
      <c r="G16" s="326"/>
      <c r="H16" s="326"/>
      <c r="I16" s="326"/>
      <c r="J16" s="326"/>
      <c r="K16" s="326"/>
      <c r="L16" s="327"/>
    </row>
    <row r="17" spans="1:12" s="1" customFormat="1" ht="19.899999999999999" customHeight="1">
      <c r="A17" s="230"/>
      <c r="B17" s="328"/>
      <c r="C17" s="329"/>
      <c r="D17" s="329"/>
      <c r="E17" s="329"/>
      <c r="F17" s="329"/>
      <c r="G17" s="329"/>
      <c r="H17" s="329"/>
      <c r="I17" s="329"/>
      <c r="J17" s="329"/>
      <c r="K17" s="329"/>
      <c r="L17" s="330"/>
    </row>
    <row r="18" spans="1:12" ht="19.899999999999999" customHeight="1">
      <c r="A18" s="229"/>
      <c r="B18" s="229"/>
      <c r="C18" s="229"/>
      <c r="D18" s="229"/>
      <c r="E18" s="229"/>
      <c r="F18" s="229"/>
      <c r="G18" s="229"/>
      <c r="H18" s="229"/>
      <c r="I18" s="229"/>
      <c r="J18" s="229"/>
      <c r="K18" s="229"/>
      <c r="L18" s="229"/>
    </row>
    <row r="19" spans="1:12" ht="277.89999999999998" customHeight="1">
      <c r="A19" s="228"/>
      <c r="B19" s="227"/>
      <c r="C19" s="227"/>
      <c r="D19" s="253" t="s">
        <v>377</v>
      </c>
      <c r="E19" s="227"/>
      <c r="F19" s="227"/>
      <c r="G19" s="227"/>
      <c r="H19" s="227"/>
      <c r="I19" s="227"/>
      <c r="J19" s="227"/>
      <c r="K19" s="227"/>
      <c r="L19" s="226"/>
    </row>
    <row r="20" spans="1:12" ht="19.899999999999999" customHeight="1">
      <c r="A20" s="316"/>
      <c r="B20" s="316"/>
      <c r="C20" s="316"/>
      <c r="D20" s="316"/>
      <c r="E20" s="316"/>
      <c r="F20" s="316"/>
      <c r="G20" s="316"/>
      <c r="H20" s="316"/>
      <c r="I20" s="316"/>
      <c r="J20" s="316"/>
      <c r="K20" s="316"/>
      <c r="L20" s="316"/>
    </row>
    <row r="21" spans="1:12" ht="19.899999999999999" customHeight="1">
      <c r="A21" s="315" t="s">
        <v>244</v>
      </c>
      <c r="B21" s="315"/>
      <c r="C21" s="315"/>
      <c r="D21" s="315"/>
      <c r="E21" s="315"/>
      <c r="F21" s="315"/>
      <c r="G21" s="315"/>
      <c r="H21" s="315"/>
      <c r="I21" s="315"/>
      <c r="J21" s="315"/>
      <c r="K21" s="315"/>
      <c r="L21" s="315"/>
    </row>
    <row r="22" spans="1:12" ht="15" customHeight="1">
      <c r="A22" s="249"/>
      <c r="B22" s="249"/>
      <c r="C22" s="249"/>
      <c r="D22" s="249"/>
      <c r="E22" s="249"/>
      <c r="F22" s="249"/>
      <c r="G22" s="249"/>
      <c r="H22" s="249"/>
      <c r="I22" s="249"/>
      <c r="J22" s="249"/>
      <c r="K22" s="249"/>
      <c r="L22" s="249"/>
    </row>
    <row r="23" spans="1:12" ht="27" customHeight="1">
      <c r="A23" s="221" t="s">
        <v>246</v>
      </c>
      <c r="B23" s="317"/>
      <c r="C23" s="317"/>
      <c r="D23" s="317"/>
      <c r="E23" s="317"/>
      <c r="F23" s="225"/>
      <c r="G23" s="225"/>
      <c r="H23" s="221" t="s">
        <v>245</v>
      </c>
      <c r="I23" s="318"/>
      <c r="J23" s="318"/>
      <c r="K23" s="318"/>
      <c r="L23" s="318"/>
    </row>
    <row r="24" spans="1:12" ht="27" customHeight="1">
      <c r="A24" s="220" t="s">
        <v>332</v>
      </c>
      <c r="B24" s="319"/>
      <c r="C24" s="320"/>
      <c r="D24" s="320"/>
      <c r="E24" s="321"/>
      <c r="F24" s="144"/>
      <c r="G24" s="144"/>
      <c r="H24" s="218" t="s">
        <v>344</v>
      </c>
      <c r="I24" s="331"/>
      <c r="J24" s="320"/>
      <c r="K24" s="320"/>
      <c r="L24" s="321"/>
    </row>
    <row r="25" spans="1:12" ht="27" customHeight="1">
      <c r="A25" s="220" t="s">
        <v>333</v>
      </c>
      <c r="B25" s="322"/>
      <c r="C25" s="323"/>
      <c r="D25" s="323"/>
      <c r="E25" s="324"/>
      <c r="F25" s="144"/>
      <c r="G25" s="144"/>
      <c r="H25" s="218" t="s">
        <v>345</v>
      </c>
      <c r="I25" s="322"/>
      <c r="J25" s="323"/>
      <c r="K25" s="323"/>
      <c r="L25" s="324"/>
    </row>
    <row r="26" spans="1:12" ht="27" customHeight="1">
      <c r="A26" s="220" t="s">
        <v>334</v>
      </c>
      <c r="B26" s="332"/>
      <c r="C26" s="323"/>
      <c r="D26" s="323"/>
      <c r="E26" s="324"/>
      <c r="F26" s="144"/>
      <c r="G26" s="144"/>
      <c r="H26" s="218" t="s">
        <v>346</v>
      </c>
      <c r="I26" s="322"/>
      <c r="J26" s="323"/>
      <c r="K26" s="323"/>
      <c r="L26" s="324"/>
    </row>
    <row r="27" spans="1:12" ht="27" customHeight="1">
      <c r="A27" s="220" t="s">
        <v>335</v>
      </c>
      <c r="B27" s="322"/>
      <c r="C27" s="323"/>
      <c r="D27" s="323"/>
      <c r="E27" s="324"/>
      <c r="F27" s="144"/>
      <c r="G27" s="144"/>
      <c r="H27" s="218" t="s">
        <v>347</v>
      </c>
      <c r="I27" s="333"/>
      <c r="J27" s="334"/>
      <c r="K27" s="334"/>
      <c r="L27" s="335"/>
    </row>
    <row r="28" spans="1:12" ht="27" customHeight="1">
      <c r="A28" s="220" t="s">
        <v>336</v>
      </c>
      <c r="B28" s="336"/>
      <c r="C28" s="337"/>
      <c r="D28" s="337"/>
      <c r="E28" s="338"/>
      <c r="F28" s="144"/>
      <c r="G28" s="222"/>
      <c r="H28" s="218" t="s">
        <v>348</v>
      </c>
      <c r="I28" s="339"/>
      <c r="J28" s="340"/>
      <c r="K28" s="340"/>
      <c r="L28" s="341"/>
    </row>
    <row r="29" spans="1:12" ht="27" customHeight="1">
      <c r="A29" s="220" t="s">
        <v>337</v>
      </c>
      <c r="B29" s="336"/>
      <c r="C29" s="337"/>
      <c r="D29" s="337"/>
      <c r="E29" s="338"/>
      <c r="F29" s="144"/>
      <c r="G29" s="222"/>
      <c r="H29" s="222"/>
      <c r="I29" s="342"/>
      <c r="J29" s="317"/>
      <c r="K29" s="317"/>
      <c r="L29" s="317"/>
    </row>
    <row r="30" spans="1:12" ht="27" customHeight="1">
      <c r="A30" s="220" t="s">
        <v>338</v>
      </c>
      <c r="B30" s="336"/>
      <c r="C30" s="337"/>
      <c r="D30" s="337"/>
      <c r="E30" s="338"/>
      <c r="F30" s="144"/>
      <c r="G30" s="222"/>
      <c r="H30" s="218" t="s">
        <v>349</v>
      </c>
      <c r="I30" s="343"/>
      <c r="J30" s="344"/>
      <c r="K30" s="344"/>
      <c r="L30" s="345"/>
    </row>
    <row r="31" spans="1:12" ht="27" customHeight="1">
      <c r="A31" s="220" t="s">
        <v>339</v>
      </c>
      <c r="B31" s="322"/>
      <c r="C31" s="323"/>
      <c r="D31" s="323"/>
      <c r="E31" s="324"/>
      <c r="F31" s="144"/>
      <c r="G31" s="222"/>
      <c r="H31" s="224" t="s">
        <v>350</v>
      </c>
      <c r="I31" s="346"/>
      <c r="J31" s="323"/>
      <c r="K31" s="323"/>
      <c r="L31" s="324"/>
    </row>
    <row r="32" spans="1:12" ht="27" customHeight="1">
      <c r="A32" s="220" t="s">
        <v>340</v>
      </c>
      <c r="B32" s="347"/>
      <c r="C32" s="340"/>
      <c r="D32" s="340"/>
      <c r="E32" s="341"/>
      <c r="F32" s="223"/>
      <c r="G32" s="223"/>
      <c r="H32" s="220" t="s">
        <v>351</v>
      </c>
      <c r="I32" s="347"/>
      <c r="J32" s="340"/>
      <c r="K32" s="340"/>
      <c r="L32" s="341"/>
    </row>
    <row r="33" spans="1:19" ht="27" customHeight="1">
      <c r="A33" s="144"/>
      <c r="B33" s="317"/>
      <c r="C33" s="317"/>
      <c r="D33" s="317"/>
      <c r="E33" s="317"/>
      <c r="F33" s="144"/>
      <c r="G33" s="144"/>
      <c r="H33" s="222"/>
      <c r="I33" s="317"/>
      <c r="J33" s="317"/>
      <c r="K33" s="317"/>
      <c r="L33" s="317"/>
      <c r="M33" s="348"/>
      <c r="N33" s="348"/>
      <c r="O33" s="348"/>
      <c r="P33" s="348"/>
      <c r="Q33" s="348"/>
      <c r="R33" s="348"/>
      <c r="S33" s="348"/>
    </row>
    <row r="34" spans="1:19" ht="27" customHeight="1">
      <c r="A34" s="221" t="s">
        <v>247</v>
      </c>
      <c r="B34" s="317"/>
      <c r="C34" s="317"/>
      <c r="D34" s="317"/>
      <c r="E34" s="317"/>
      <c r="F34" s="144"/>
      <c r="G34" s="144"/>
      <c r="H34" s="221" t="s">
        <v>248</v>
      </c>
      <c r="I34" s="317"/>
      <c r="J34" s="317"/>
      <c r="K34" s="317"/>
      <c r="L34" s="317"/>
      <c r="M34" s="251"/>
      <c r="N34" s="251"/>
      <c r="O34" s="251"/>
      <c r="P34" s="251"/>
      <c r="Q34" s="251"/>
      <c r="R34" s="251"/>
      <c r="S34" s="251"/>
    </row>
    <row r="35" spans="1:19" ht="27" customHeight="1">
      <c r="A35" s="220" t="s">
        <v>341</v>
      </c>
      <c r="B35" s="331"/>
      <c r="C35" s="320"/>
      <c r="D35" s="320"/>
      <c r="E35" s="321"/>
      <c r="F35" s="144"/>
      <c r="G35" s="144"/>
      <c r="H35" s="220" t="s">
        <v>352</v>
      </c>
      <c r="I35" s="319"/>
      <c r="J35" s="320"/>
      <c r="K35" s="320"/>
      <c r="L35" s="321"/>
      <c r="M35" s="251"/>
      <c r="N35" s="251"/>
      <c r="O35" s="251"/>
      <c r="P35" s="251"/>
      <c r="Q35" s="251"/>
      <c r="R35" s="251"/>
      <c r="S35" s="251"/>
    </row>
    <row r="36" spans="1:19" ht="27" customHeight="1">
      <c r="A36" s="220" t="s">
        <v>342</v>
      </c>
      <c r="B36" s="322"/>
      <c r="C36" s="323"/>
      <c r="D36" s="323"/>
      <c r="E36" s="324"/>
      <c r="F36" s="144"/>
      <c r="G36" s="144"/>
      <c r="H36" s="220" t="s">
        <v>353</v>
      </c>
      <c r="I36" s="349"/>
      <c r="J36" s="323"/>
      <c r="K36" s="323"/>
      <c r="L36" s="324"/>
      <c r="M36" s="251"/>
      <c r="N36" s="251"/>
      <c r="O36" s="251"/>
      <c r="P36" s="251"/>
      <c r="Q36" s="251"/>
      <c r="R36" s="251"/>
      <c r="S36" s="251"/>
    </row>
    <row r="37" spans="1:19" ht="27" customHeight="1">
      <c r="A37" s="220" t="s">
        <v>343</v>
      </c>
      <c r="B37" s="347"/>
      <c r="C37" s="340"/>
      <c r="D37" s="340"/>
      <c r="E37" s="341"/>
      <c r="F37" s="144"/>
      <c r="G37" s="144"/>
      <c r="H37" s="220" t="s">
        <v>354</v>
      </c>
      <c r="I37" s="347"/>
      <c r="J37" s="340"/>
      <c r="K37" s="340"/>
      <c r="L37" s="341"/>
      <c r="M37" s="251"/>
      <c r="N37" s="251"/>
      <c r="O37" s="251"/>
      <c r="P37" s="251"/>
      <c r="Q37" s="251"/>
      <c r="R37" s="251"/>
      <c r="S37" s="251"/>
    </row>
    <row r="38" spans="1:19" ht="19.899999999999999" customHeight="1">
      <c r="A38" s="144"/>
      <c r="B38" s="250"/>
      <c r="C38" s="250"/>
      <c r="D38" s="250"/>
      <c r="E38" s="250"/>
      <c r="F38" s="144"/>
      <c r="G38" s="144"/>
      <c r="H38" s="144"/>
      <c r="I38" s="144"/>
      <c r="J38" s="144"/>
      <c r="K38" s="144"/>
      <c r="L38" s="144"/>
      <c r="M38" s="251"/>
      <c r="N38" s="251"/>
      <c r="O38" s="251"/>
      <c r="P38" s="251"/>
      <c r="Q38" s="251"/>
      <c r="R38" s="251"/>
      <c r="S38" s="251"/>
    </row>
    <row r="39" spans="1:19" ht="27" customHeight="1">
      <c r="A39" s="144"/>
      <c r="B39" s="250"/>
      <c r="C39" s="221" t="s">
        <v>249</v>
      </c>
      <c r="D39" s="250"/>
      <c r="E39" s="250"/>
      <c r="F39" s="144"/>
      <c r="G39" s="144"/>
      <c r="H39" s="144"/>
      <c r="I39" s="144"/>
      <c r="J39" s="144"/>
      <c r="K39" s="144"/>
      <c r="L39" s="144"/>
      <c r="M39" s="251"/>
      <c r="N39" s="251"/>
      <c r="O39" s="251"/>
      <c r="P39" s="251"/>
      <c r="Q39" s="251"/>
      <c r="R39" s="251"/>
      <c r="S39" s="251"/>
    </row>
    <row r="40" spans="1:19" ht="27" customHeight="1">
      <c r="A40" s="220"/>
      <c r="B40" s="250"/>
      <c r="C40" s="218" t="s">
        <v>355</v>
      </c>
      <c r="D40" s="319"/>
      <c r="E40" s="320"/>
      <c r="F40" s="320"/>
      <c r="G40" s="320"/>
      <c r="H40" s="320"/>
      <c r="I40" s="320"/>
      <c r="J40" s="320"/>
      <c r="K40" s="320"/>
      <c r="L40" s="321"/>
      <c r="M40" s="251"/>
      <c r="N40" s="251"/>
      <c r="O40" s="251"/>
      <c r="P40" s="251"/>
      <c r="Q40" s="251"/>
      <c r="R40" s="251"/>
      <c r="S40" s="251"/>
    </row>
    <row r="41" spans="1:19" ht="27" customHeight="1">
      <c r="A41" s="219"/>
      <c r="B41" s="250"/>
      <c r="C41" s="218" t="s">
        <v>356</v>
      </c>
      <c r="D41" s="322"/>
      <c r="E41" s="323"/>
      <c r="F41" s="323"/>
      <c r="G41" s="323"/>
      <c r="H41" s="323"/>
      <c r="I41" s="323"/>
      <c r="J41" s="323"/>
      <c r="K41" s="323"/>
      <c r="L41" s="324"/>
      <c r="M41" s="251"/>
      <c r="N41" s="251"/>
      <c r="O41" s="251"/>
      <c r="P41" s="251"/>
      <c r="Q41" s="251"/>
      <c r="R41" s="251"/>
      <c r="S41" s="251"/>
    </row>
    <row r="42" spans="1:19" ht="27" customHeight="1">
      <c r="A42" s="144"/>
      <c r="B42" s="144"/>
      <c r="C42" s="218" t="s">
        <v>357</v>
      </c>
      <c r="D42" s="322"/>
      <c r="E42" s="323"/>
      <c r="F42" s="323"/>
      <c r="G42" s="323"/>
      <c r="H42" s="323"/>
      <c r="I42" s="323"/>
      <c r="J42" s="323"/>
      <c r="K42" s="323"/>
      <c r="L42" s="324"/>
    </row>
    <row r="43" spans="1:19" ht="27" customHeight="1">
      <c r="A43" s="144"/>
      <c r="B43" s="144"/>
      <c r="C43" s="218" t="s">
        <v>358</v>
      </c>
      <c r="D43" s="322"/>
      <c r="E43" s="323"/>
      <c r="F43" s="323"/>
      <c r="G43" s="323"/>
      <c r="H43" s="323"/>
      <c r="I43" s="323"/>
      <c r="J43" s="323"/>
      <c r="K43" s="323"/>
      <c r="L43" s="324"/>
    </row>
    <row r="44" spans="1:19" ht="27" customHeight="1">
      <c r="A44" s="144"/>
      <c r="B44" s="144"/>
      <c r="C44" s="218" t="s">
        <v>359</v>
      </c>
      <c r="D44" s="347"/>
      <c r="E44" s="340"/>
      <c r="F44" s="340"/>
      <c r="G44" s="340"/>
      <c r="H44" s="340"/>
      <c r="I44" s="340"/>
      <c r="J44" s="340"/>
      <c r="K44" s="340"/>
      <c r="L44" s="341"/>
    </row>
    <row r="45" spans="1:19" ht="19.899999999999999" customHeight="1">
      <c r="D45" s="217"/>
      <c r="E45" s="217"/>
      <c r="F45" s="217"/>
      <c r="G45" s="217"/>
      <c r="H45" s="217"/>
      <c r="I45" s="217"/>
      <c r="J45" s="217"/>
      <c r="K45" s="217"/>
      <c r="L45" s="217"/>
    </row>
    <row r="46" spans="1:19" ht="19.899999999999999" customHeight="1">
      <c r="D46" s="217"/>
      <c r="E46" s="217"/>
      <c r="F46" s="217"/>
      <c r="G46" s="217"/>
      <c r="H46" s="217"/>
      <c r="I46" s="217"/>
      <c r="J46" s="217"/>
      <c r="K46" s="217"/>
      <c r="L46" s="217"/>
    </row>
    <row r="47" spans="1:19" ht="19.899999999999999" customHeight="1">
      <c r="A47" s="316"/>
      <c r="B47" s="316"/>
      <c r="C47" s="316"/>
      <c r="D47" s="316"/>
      <c r="E47" s="316"/>
      <c r="F47" s="316"/>
      <c r="G47" s="316"/>
      <c r="H47" s="316"/>
      <c r="I47" s="316"/>
      <c r="J47" s="316"/>
      <c r="K47" s="316"/>
      <c r="L47" s="316"/>
    </row>
    <row r="48" spans="1:19" ht="19.899999999999999" customHeight="1"/>
    <row r="49" ht="19.899999999999999" customHeight="1"/>
    <row r="50" ht="19.899999999999999" customHeight="1"/>
    <row r="51" ht="19.899999999999999" customHeight="1"/>
    <row r="74" ht="50.25" customHeight="1"/>
  </sheetData>
  <sheetProtection selectLockedCells="1"/>
  <mergeCells count="51">
    <mergeCell ref="A1:L1"/>
    <mergeCell ref="B3:H3"/>
    <mergeCell ref="B4:H4"/>
    <mergeCell ref="J4:L7"/>
    <mergeCell ref="B5:H5"/>
    <mergeCell ref="B6:H6"/>
    <mergeCell ref="B7:H7"/>
    <mergeCell ref="B25:E25"/>
    <mergeCell ref="I25:L25"/>
    <mergeCell ref="A9:L9"/>
    <mergeCell ref="B11:L11"/>
    <mergeCell ref="B12:L12"/>
    <mergeCell ref="B13:L13"/>
    <mergeCell ref="B14:L17"/>
    <mergeCell ref="A20:L20"/>
    <mergeCell ref="A21:L21"/>
    <mergeCell ref="B23:E23"/>
    <mergeCell ref="I23:L23"/>
    <mergeCell ref="B24:E24"/>
    <mergeCell ref="I24:L24"/>
    <mergeCell ref="B32:E32"/>
    <mergeCell ref="I32:L32"/>
    <mergeCell ref="B33:E33"/>
    <mergeCell ref="I33:L33"/>
    <mergeCell ref="B26:E26"/>
    <mergeCell ref="I26:L26"/>
    <mergeCell ref="B27:E27"/>
    <mergeCell ref="I27:L27"/>
    <mergeCell ref="B28:E28"/>
    <mergeCell ref="I28:L28"/>
    <mergeCell ref="B29:E29"/>
    <mergeCell ref="I29:L29"/>
    <mergeCell ref="B30:E30"/>
    <mergeCell ref="I30:L30"/>
    <mergeCell ref="B31:E31"/>
    <mergeCell ref="I31:L31"/>
    <mergeCell ref="M33:S33"/>
    <mergeCell ref="A47:L47"/>
    <mergeCell ref="B35:E35"/>
    <mergeCell ref="I35:L35"/>
    <mergeCell ref="B36:E36"/>
    <mergeCell ref="I36:L36"/>
    <mergeCell ref="B37:E37"/>
    <mergeCell ref="I37:L37"/>
    <mergeCell ref="D40:L40"/>
    <mergeCell ref="D41:L41"/>
    <mergeCell ref="D42:L42"/>
    <mergeCell ref="D43:L43"/>
    <mergeCell ref="D44:L44"/>
    <mergeCell ref="B34:E34"/>
    <mergeCell ref="I34:L34"/>
  </mergeCells>
  <printOptions horizontalCentered="1"/>
  <pageMargins left="0.2" right="0.2" top="0.5" bottom="0.25" header="0.3" footer="0.3"/>
  <pageSetup scale="55" orientation="portrait" r:id="rId1"/>
  <headerFooter>
    <oddFooter>&amp;LForm Date: June 2018</oddFooter>
  </headerFooter>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S74"/>
  <sheetViews>
    <sheetView showZeros="0" zoomScale="55" zoomScaleNormal="55" zoomScalePageLayoutView="70" workbookViewId="0">
      <selection activeCell="D2" sqref="D2"/>
    </sheetView>
  </sheetViews>
  <sheetFormatPr defaultRowHeight="14.5"/>
  <cols>
    <col min="1" max="1" width="26.36328125" customWidth="1"/>
    <col min="3" max="3" width="18.26953125" customWidth="1"/>
    <col min="5" max="5" width="14.81640625" customWidth="1"/>
    <col min="8" max="8" width="18.81640625" customWidth="1"/>
    <col min="12" max="12" width="26.81640625" customWidth="1"/>
  </cols>
  <sheetData>
    <row r="1" spans="1:12" s="105" customFormat="1" ht="40" customHeight="1">
      <c r="A1" s="301" t="s">
        <v>317</v>
      </c>
      <c r="B1" s="301"/>
      <c r="C1" s="301"/>
      <c r="D1" s="301"/>
      <c r="E1" s="301"/>
      <c r="F1" s="301"/>
      <c r="G1" s="301"/>
      <c r="H1" s="301"/>
      <c r="I1" s="301"/>
      <c r="J1" s="301"/>
      <c r="K1" s="301"/>
      <c r="L1" s="301"/>
    </row>
    <row r="2" spans="1:12" s="105" customFormat="1" ht="20.149999999999999" customHeight="1">
      <c r="A2" s="234"/>
      <c r="B2" s="234"/>
      <c r="C2" s="234"/>
      <c r="D2" s="234"/>
      <c r="E2" s="234"/>
      <c r="F2" s="234"/>
      <c r="G2" s="234"/>
      <c r="H2" s="234"/>
      <c r="I2" s="234"/>
      <c r="J2" s="234"/>
      <c r="K2" s="234"/>
      <c r="L2" s="234"/>
    </row>
    <row r="3" spans="1:12" s="105" customFormat="1" ht="27" customHeight="1">
      <c r="A3" s="184" t="s">
        <v>320</v>
      </c>
      <c r="B3" s="302"/>
      <c r="C3" s="303"/>
      <c r="D3" s="303"/>
      <c r="E3" s="303"/>
      <c r="F3" s="303"/>
      <c r="G3" s="303"/>
      <c r="H3" s="304"/>
      <c r="I3" s="232"/>
      <c r="J3" s="233" t="s">
        <v>315</v>
      </c>
      <c r="K3" s="144"/>
      <c r="L3" s="233"/>
    </row>
    <row r="4" spans="1:12" s="105" customFormat="1" ht="27" customHeight="1">
      <c r="A4" s="184" t="s">
        <v>321</v>
      </c>
      <c r="B4" s="305"/>
      <c r="C4" s="306"/>
      <c r="D4" s="306"/>
      <c r="E4" s="306"/>
      <c r="F4" s="306"/>
      <c r="G4" s="306"/>
      <c r="H4" s="307"/>
      <c r="I4" s="232"/>
      <c r="J4" s="308" t="s">
        <v>360</v>
      </c>
      <c r="K4" s="308"/>
      <c r="L4" s="308"/>
    </row>
    <row r="5" spans="1:12" s="105" customFormat="1" ht="27" customHeight="1">
      <c r="A5" s="184" t="s">
        <v>318</v>
      </c>
      <c r="B5" s="305"/>
      <c r="C5" s="306"/>
      <c r="D5" s="306"/>
      <c r="E5" s="306"/>
      <c r="F5" s="306"/>
      <c r="G5" s="306"/>
      <c r="H5" s="307"/>
      <c r="I5" s="232"/>
      <c r="J5" s="308"/>
      <c r="K5" s="308"/>
      <c r="L5" s="308"/>
    </row>
    <row r="6" spans="1:12" s="105" customFormat="1" ht="27" customHeight="1">
      <c r="A6" s="184" t="s">
        <v>5</v>
      </c>
      <c r="B6" s="309"/>
      <c r="C6" s="310"/>
      <c r="D6" s="310"/>
      <c r="E6" s="310"/>
      <c r="F6" s="310"/>
      <c r="G6" s="310"/>
      <c r="H6" s="311"/>
      <c r="I6" s="231"/>
      <c r="J6" s="308"/>
      <c r="K6" s="308"/>
      <c r="L6" s="308"/>
    </row>
    <row r="7" spans="1:12" s="105" customFormat="1" ht="27" customHeight="1">
      <c r="A7" s="184" t="s">
        <v>319</v>
      </c>
      <c r="B7" s="312"/>
      <c r="C7" s="313"/>
      <c r="D7" s="313"/>
      <c r="E7" s="313"/>
      <c r="F7" s="313"/>
      <c r="G7" s="313"/>
      <c r="H7" s="314"/>
      <c r="I7" s="231"/>
      <c r="J7" s="308"/>
      <c r="K7" s="308"/>
      <c r="L7" s="308"/>
    </row>
    <row r="8" spans="1:12" s="105" customFormat="1" ht="27" customHeight="1">
      <c r="A8" s="203"/>
      <c r="B8" s="203"/>
      <c r="C8" s="203"/>
      <c r="D8" s="203"/>
      <c r="E8" s="203"/>
      <c r="F8" s="203"/>
      <c r="G8" s="203"/>
      <c r="H8" s="203"/>
      <c r="I8" s="203"/>
      <c r="J8" s="203"/>
      <c r="K8" s="203"/>
      <c r="L8" s="203"/>
    </row>
    <row r="9" spans="1:12" s="105" customFormat="1" ht="27.75" customHeight="1">
      <c r="A9" s="315" t="s">
        <v>316</v>
      </c>
      <c r="B9" s="315"/>
      <c r="C9" s="315"/>
      <c r="D9" s="315"/>
      <c r="E9" s="315"/>
      <c r="F9" s="315"/>
      <c r="G9" s="315"/>
      <c r="H9" s="315"/>
      <c r="I9" s="315"/>
      <c r="J9" s="315"/>
      <c r="K9" s="315"/>
      <c r="L9" s="315"/>
    </row>
    <row r="10" spans="1:12" s="105" customFormat="1" ht="15" customHeight="1">
      <c r="A10" s="249"/>
      <c r="B10" s="249"/>
      <c r="C10" s="249"/>
      <c r="D10" s="249"/>
      <c r="E10" s="249"/>
      <c r="F10" s="249"/>
      <c r="G10" s="249"/>
      <c r="H10" s="249"/>
      <c r="I10" s="249"/>
      <c r="J10" s="249"/>
      <c r="K10" s="249"/>
      <c r="L10" s="249"/>
    </row>
    <row r="11" spans="1:12" s="1" customFormat="1" ht="27" customHeight="1">
      <c r="A11" s="220" t="s">
        <v>3</v>
      </c>
      <c r="B11" s="319"/>
      <c r="C11" s="320"/>
      <c r="D11" s="320"/>
      <c r="E11" s="320"/>
      <c r="F11" s="320"/>
      <c r="G11" s="320"/>
      <c r="H11" s="320"/>
      <c r="I11" s="320"/>
      <c r="J11" s="320"/>
      <c r="K11" s="320"/>
      <c r="L11" s="321"/>
    </row>
    <row r="12" spans="1:12" s="1" customFormat="1" ht="27" customHeight="1">
      <c r="A12" s="220" t="s">
        <v>2</v>
      </c>
      <c r="B12" s="322"/>
      <c r="C12" s="323"/>
      <c r="D12" s="323"/>
      <c r="E12" s="323"/>
      <c r="F12" s="323"/>
      <c r="G12" s="323"/>
      <c r="H12" s="323"/>
      <c r="I12" s="323"/>
      <c r="J12" s="323"/>
      <c r="K12" s="323"/>
      <c r="L12" s="324"/>
    </row>
    <row r="13" spans="1:12" s="1" customFormat="1" ht="27" customHeight="1">
      <c r="A13" s="220" t="s">
        <v>331</v>
      </c>
      <c r="B13" s="322"/>
      <c r="C13" s="323"/>
      <c r="D13" s="323"/>
      <c r="E13" s="323"/>
      <c r="F13" s="323"/>
      <c r="G13" s="323"/>
      <c r="H13" s="323"/>
      <c r="I13" s="323"/>
      <c r="J13" s="323"/>
      <c r="K13" s="323"/>
      <c r="L13" s="324"/>
    </row>
    <row r="14" spans="1:12" s="1" customFormat="1" ht="27" customHeight="1">
      <c r="A14" s="220" t="s">
        <v>330</v>
      </c>
      <c r="B14" s="325"/>
      <c r="C14" s="326"/>
      <c r="D14" s="326"/>
      <c r="E14" s="326"/>
      <c r="F14" s="326"/>
      <c r="G14" s="326"/>
      <c r="H14" s="326"/>
      <c r="I14" s="326"/>
      <c r="J14" s="326"/>
      <c r="K14" s="326"/>
      <c r="L14" s="327"/>
    </row>
    <row r="15" spans="1:12" s="1" customFormat="1" ht="19.899999999999999" customHeight="1">
      <c r="A15" s="230"/>
      <c r="B15" s="325"/>
      <c r="C15" s="326"/>
      <c r="D15" s="326"/>
      <c r="E15" s="326"/>
      <c r="F15" s="326"/>
      <c r="G15" s="326"/>
      <c r="H15" s="326"/>
      <c r="I15" s="326"/>
      <c r="J15" s="326"/>
      <c r="K15" s="326"/>
      <c r="L15" s="327"/>
    </row>
    <row r="16" spans="1:12" s="1" customFormat="1" ht="19.899999999999999" customHeight="1">
      <c r="A16" s="230"/>
      <c r="B16" s="325"/>
      <c r="C16" s="326"/>
      <c r="D16" s="326"/>
      <c r="E16" s="326"/>
      <c r="F16" s="326"/>
      <c r="G16" s="326"/>
      <c r="H16" s="326"/>
      <c r="I16" s="326"/>
      <c r="J16" s="326"/>
      <c r="K16" s="326"/>
      <c r="L16" s="327"/>
    </row>
    <row r="17" spans="1:12" s="1" customFormat="1" ht="19.899999999999999" customHeight="1">
      <c r="A17" s="230"/>
      <c r="B17" s="328"/>
      <c r="C17" s="329"/>
      <c r="D17" s="329"/>
      <c r="E17" s="329"/>
      <c r="F17" s="329"/>
      <c r="G17" s="329"/>
      <c r="H17" s="329"/>
      <c r="I17" s="329"/>
      <c r="J17" s="329"/>
      <c r="K17" s="329"/>
      <c r="L17" s="330"/>
    </row>
    <row r="18" spans="1:12" ht="19.899999999999999" customHeight="1">
      <c r="A18" s="229"/>
      <c r="B18" s="229"/>
      <c r="C18" s="229"/>
      <c r="D18" s="229"/>
      <c r="E18" s="229"/>
      <c r="F18" s="229"/>
      <c r="G18" s="229"/>
      <c r="H18" s="229"/>
      <c r="I18" s="229"/>
      <c r="J18" s="229"/>
      <c r="K18" s="229"/>
      <c r="L18" s="229"/>
    </row>
    <row r="19" spans="1:12" ht="277.89999999999998" customHeight="1">
      <c r="A19" s="228"/>
      <c r="B19" s="227"/>
      <c r="C19" s="227"/>
      <c r="D19" s="253" t="s">
        <v>377</v>
      </c>
      <c r="E19" s="227"/>
      <c r="F19" s="227"/>
      <c r="G19" s="227"/>
      <c r="H19" s="227"/>
      <c r="I19" s="227"/>
      <c r="J19" s="227"/>
      <c r="K19" s="227"/>
      <c r="L19" s="226"/>
    </row>
    <row r="20" spans="1:12" ht="19.899999999999999" customHeight="1">
      <c r="A20" s="316"/>
      <c r="B20" s="316"/>
      <c r="C20" s="316"/>
      <c r="D20" s="316"/>
      <c r="E20" s="316"/>
      <c r="F20" s="316"/>
      <c r="G20" s="316"/>
      <c r="H20" s="316"/>
      <c r="I20" s="316"/>
      <c r="J20" s="316"/>
      <c r="K20" s="316"/>
      <c r="L20" s="316"/>
    </row>
    <row r="21" spans="1:12" ht="19.899999999999999" customHeight="1">
      <c r="A21" s="315" t="s">
        <v>244</v>
      </c>
      <c r="B21" s="315"/>
      <c r="C21" s="315"/>
      <c r="D21" s="315"/>
      <c r="E21" s="315"/>
      <c r="F21" s="315"/>
      <c r="G21" s="315"/>
      <c r="H21" s="315"/>
      <c r="I21" s="315"/>
      <c r="J21" s="315"/>
      <c r="K21" s="315"/>
      <c r="L21" s="315"/>
    </row>
    <row r="22" spans="1:12" ht="15" customHeight="1">
      <c r="A22" s="249"/>
      <c r="B22" s="249"/>
      <c r="C22" s="249"/>
      <c r="D22" s="249"/>
      <c r="E22" s="249"/>
      <c r="F22" s="249"/>
      <c r="G22" s="249"/>
      <c r="H22" s="249"/>
      <c r="I22" s="249"/>
      <c r="J22" s="249"/>
      <c r="K22" s="249"/>
      <c r="L22" s="249"/>
    </row>
    <row r="23" spans="1:12" ht="27" customHeight="1">
      <c r="A23" s="221" t="s">
        <v>246</v>
      </c>
      <c r="B23" s="317"/>
      <c r="C23" s="317"/>
      <c r="D23" s="317"/>
      <c r="E23" s="317"/>
      <c r="F23" s="225"/>
      <c r="G23" s="225"/>
      <c r="H23" s="221" t="s">
        <v>245</v>
      </c>
      <c r="I23" s="318"/>
      <c r="J23" s="318"/>
      <c r="K23" s="318"/>
      <c r="L23" s="318"/>
    </row>
    <row r="24" spans="1:12" ht="27" customHeight="1">
      <c r="A24" s="220" t="s">
        <v>332</v>
      </c>
      <c r="B24" s="319"/>
      <c r="C24" s="320"/>
      <c r="D24" s="320"/>
      <c r="E24" s="321"/>
      <c r="F24" s="144"/>
      <c r="G24" s="144"/>
      <c r="H24" s="218" t="s">
        <v>344</v>
      </c>
      <c r="I24" s="331"/>
      <c r="J24" s="320"/>
      <c r="K24" s="320"/>
      <c r="L24" s="321"/>
    </row>
    <row r="25" spans="1:12" ht="27" customHeight="1">
      <c r="A25" s="220" t="s">
        <v>333</v>
      </c>
      <c r="B25" s="322"/>
      <c r="C25" s="323"/>
      <c r="D25" s="323"/>
      <c r="E25" s="324"/>
      <c r="F25" s="144"/>
      <c r="G25" s="144"/>
      <c r="H25" s="218" t="s">
        <v>345</v>
      </c>
      <c r="I25" s="322"/>
      <c r="J25" s="323"/>
      <c r="K25" s="323"/>
      <c r="L25" s="324"/>
    </row>
    <row r="26" spans="1:12" ht="27" customHeight="1">
      <c r="A26" s="220" t="s">
        <v>334</v>
      </c>
      <c r="B26" s="332"/>
      <c r="C26" s="323"/>
      <c r="D26" s="323"/>
      <c r="E26" s="324"/>
      <c r="F26" s="144"/>
      <c r="G26" s="144"/>
      <c r="H26" s="218" t="s">
        <v>346</v>
      </c>
      <c r="I26" s="322"/>
      <c r="J26" s="323"/>
      <c r="K26" s="323"/>
      <c r="L26" s="324"/>
    </row>
    <row r="27" spans="1:12" ht="27" customHeight="1">
      <c r="A27" s="220" t="s">
        <v>335</v>
      </c>
      <c r="B27" s="322"/>
      <c r="C27" s="323"/>
      <c r="D27" s="323"/>
      <c r="E27" s="324"/>
      <c r="F27" s="144"/>
      <c r="G27" s="144"/>
      <c r="H27" s="218" t="s">
        <v>347</v>
      </c>
      <c r="I27" s="333"/>
      <c r="J27" s="334"/>
      <c r="K27" s="334"/>
      <c r="L27" s="335"/>
    </row>
    <row r="28" spans="1:12" ht="27" customHeight="1">
      <c r="A28" s="220" t="s">
        <v>336</v>
      </c>
      <c r="B28" s="336"/>
      <c r="C28" s="337"/>
      <c r="D28" s="337"/>
      <c r="E28" s="338"/>
      <c r="F28" s="144"/>
      <c r="G28" s="222"/>
      <c r="H28" s="218" t="s">
        <v>348</v>
      </c>
      <c r="I28" s="339"/>
      <c r="J28" s="340"/>
      <c r="K28" s="340"/>
      <c r="L28" s="341"/>
    </row>
    <row r="29" spans="1:12" ht="27" customHeight="1">
      <c r="A29" s="220" t="s">
        <v>337</v>
      </c>
      <c r="B29" s="336"/>
      <c r="C29" s="337"/>
      <c r="D29" s="337"/>
      <c r="E29" s="338"/>
      <c r="F29" s="144"/>
      <c r="G29" s="222"/>
      <c r="H29" s="222"/>
      <c r="I29" s="342"/>
      <c r="J29" s="317"/>
      <c r="K29" s="317"/>
      <c r="L29" s="317"/>
    </row>
    <row r="30" spans="1:12" ht="27" customHeight="1">
      <c r="A30" s="220" t="s">
        <v>338</v>
      </c>
      <c r="B30" s="336"/>
      <c r="C30" s="337"/>
      <c r="D30" s="337"/>
      <c r="E30" s="338"/>
      <c r="F30" s="144"/>
      <c r="G30" s="222"/>
      <c r="H30" s="218" t="s">
        <v>349</v>
      </c>
      <c r="I30" s="343"/>
      <c r="J30" s="344"/>
      <c r="K30" s="344"/>
      <c r="L30" s="345"/>
    </row>
    <row r="31" spans="1:12" ht="27" customHeight="1">
      <c r="A31" s="220" t="s">
        <v>339</v>
      </c>
      <c r="B31" s="322"/>
      <c r="C31" s="323"/>
      <c r="D31" s="323"/>
      <c r="E31" s="324"/>
      <c r="F31" s="144"/>
      <c r="G31" s="222"/>
      <c r="H31" s="224" t="s">
        <v>350</v>
      </c>
      <c r="I31" s="346"/>
      <c r="J31" s="323"/>
      <c r="K31" s="323"/>
      <c r="L31" s="324"/>
    </row>
    <row r="32" spans="1:12" ht="27" customHeight="1">
      <c r="A32" s="220" t="s">
        <v>340</v>
      </c>
      <c r="B32" s="347"/>
      <c r="C32" s="340"/>
      <c r="D32" s="340"/>
      <c r="E32" s="341"/>
      <c r="F32" s="223"/>
      <c r="G32" s="223"/>
      <c r="H32" s="220" t="s">
        <v>351</v>
      </c>
      <c r="I32" s="347"/>
      <c r="J32" s="340"/>
      <c r="K32" s="340"/>
      <c r="L32" s="341"/>
    </row>
    <row r="33" spans="1:19" ht="27" customHeight="1">
      <c r="A33" s="144"/>
      <c r="B33" s="317"/>
      <c r="C33" s="317"/>
      <c r="D33" s="317"/>
      <c r="E33" s="317"/>
      <c r="F33" s="144"/>
      <c r="G33" s="144"/>
      <c r="H33" s="222"/>
      <c r="I33" s="317"/>
      <c r="J33" s="317"/>
      <c r="K33" s="317"/>
      <c r="L33" s="317"/>
      <c r="M33" s="348"/>
      <c r="N33" s="348"/>
      <c r="O33" s="348"/>
      <c r="P33" s="348"/>
      <c r="Q33" s="348"/>
      <c r="R33" s="348"/>
      <c r="S33" s="348"/>
    </row>
    <row r="34" spans="1:19" ht="27" customHeight="1">
      <c r="A34" s="221" t="s">
        <v>247</v>
      </c>
      <c r="B34" s="317"/>
      <c r="C34" s="317"/>
      <c r="D34" s="317"/>
      <c r="E34" s="317"/>
      <c r="F34" s="144"/>
      <c r="G34" s="144"/>
      <c r="H34" s="221" t="s">
        <v>248</v>
      </c>
      <c r="I34" s="317"/>
      <c r="J34" s="317"/>
      <c r="K34" s="317"/>
      <c r="L34" s="317"/>
      <c r="M34" s="251"/>
      <c r="N34" s="251"/>
      <c r="O34" s="251"/>
      <c r="P34" s="251"/>
      <c r="Q34" s="251"/>
      <c r="R34" s="251"/>
      <c r="S34" s="251"/>
    </row>
    <row r="35" spans="1:19" ht="27" customHeight="1">
      <c r="A35" s="220" t="s">
        <v>341</v>
      </c>
      <c r="B35" s="331"/>
      <c r="C35" s="320"/>
      <c r="D35" s="320"/>
      <c r="E35" s="321"/>
      <c r="F35" s="144"/>
      <c r="G35" s="144"/>
      <c r="H35" s="220" t="s">
        <v>352</v>
      </c>
      <c r="I35" s="319"/>
      <c r="J35" s="320"/>
      <c r="K35" s="320"/>
      <c r="L35" s="321"/>
      <c r="M35" s="251"/>
      <c r="N35" s="251"/>
      <c r="O35" s="251"/>
      <c r="P35" s="251"/>
      <c r="Q35" s="251"/>
      <c r="R35" s="251"/>
      <c r="S35" s="251"/>
    </row>
    <row r="36" spans="1:19" ht="27" customHeight="1">
      <c r="A36" s="220" t="s">
        <v>342</v>
      </c>
      <c r="B36" s="322"/>
      <c r="C36" s="323"/>
      <c r="D36" s="323"/>
      <c r="E36" s="324"/>
      <c r="F36" s="144"/>
      <c r="G36" s="144"/>
      <c r="H36" s="220" t="s">
        <v>353</v>
      </c>
      <c r="I36" s="349"/>
      <c r="J36" s="323"/>
      <c r="K36" s="323"/>
      <c r="L36" s="324"/>
      <c r="M36" s="251"/>
      <c r="N36" s="251"/>
      <c r="O36" s="251"/>
      <c r="P36" s="251"/>
      <c r="Q36" s="251"/>
      <c r="R36" s="251"/>
      <c r="S36" s="251"/>
    </row>
    <row r="37" spans="1:19" ht="27" customHeight="1">
      <c r="A37" s="220" t="s">
        <v>343</v>
      </c>
      <c r="B37" s="347"/>
      <c r="C37" s="340"/>
      <c r="D37" s="340"/>
      <c r="E37" s="341"/>
      <c r="F37" s="144"/>
      <c r="G37" s="144"/>
      <c r="H37" s="220" t="s">
        <v>354</v>
      </c>
      <c r="I37" s="347"/>
      <c r="J37" s="340"/>
      <c r="K37" s="340"/>
      <c r="L37" s="341"/>
      <c r="M37" s="251"/>
      <c r="N37" s="251"/>
      <c r="O37" s="251"/>
      <c r="P37" s="251"/>
      <c r="Q37" s="251"/>
      <c r="R37" s="251"/>
      <c r="S37" s="251"/>
    </row>
    <row r="38" spans="1:19" ht="19.899999999999999" customHeight="1">
      <c r="A38" s="144"/>
      <c r="B38" s="250"/>
      <c r="C38" s="250"/>
      <c r="D38" s="250"/>
      <c r="E38" s="250"/>
      <c r="F38" s="144"/>
      <c r="G38" s="144"/>
      <c r="H38" s="144"/>
      <c r="I38" s="144"/>
      <c r="J38" s="144"/>
      <c r="K38" s="144"/>
      <c r="L38" s="144"/>
      <c r="M38" s="251"/>
      <c r="N38" s="251"/>
      <c r="O38" s="251"/>
      <c r="P38" s="251"/>
      <c r="Q38" s="251"/>
      <c r="R38" s="251"/>
      <c r="S38" s="251"/>
    </row>
    <row r="39" spans="1:19" ht="27" customHeight="1">
      <c r="A39" s="144"/>
      <c r="B39" s="250"/>
      <c r="C39" s="221" t="s">
        <v>249</v>
      </c>
      <c r="D39" s="250"/>
      <c r="E39" s="250"/>
      <c r="F39" s="144"/>
      <c r="G39" s="144"/>
      <c r="H39" s="144"/>
      <c r="I39" s="144"/>
      <c r="J39" s="144"/>
      <c r="K39" s="144"/>
      <c r="L39" s="144"/>
      <c r="M39" s="251"/>
      <c r="N39" s="251"/>
      <c r="O39" s="251"/>
      <c r="P39" s="251"/>
      <c r="Q39" s="251"/>
      <c r="R39" s="251"/>
      <c r="S39" s="251"/>
    </row>
    <row r="40" spans="1:19" ht="27" customHeight="1">
      <c r="A40" s="220"/>
      <c r="B40" s="250"/>
      <c r="C40" s="218" t="s">
        <v>355</v>
      </c>
      <c r="D40" s="319"/>
      <c r="E40" s="320"/>
      <c r="F40" s="320"/>
      <c r="G40" s="320"/>
      <c r="H40" s="320"/>
      <c r="I40" s="320"/>
      <c r="J40" s="320"/>
      <c r="K40" s="320"/>
      <c r="L40" s="321"/>
      <c r="M40" s="251"/>
      <c r="N40" s="251"/>
      <c r="O40" s="251"/>
      <c r="P40" s="251"/>
      <c r="Q40" s="251"/>
      <c r="R40" s="251"/>
      <c r="S40" s="251"/>
    </row>
    <row r="41" spans="1:19" ht="27" customHeight="1">
      <c r="A41" s="219"/>
      <c r="B41" s="250"/>
      <c r="C41" s="218" t="s">
        <v>356</v>
      </c>
      <c r="D41" s="322"/>
      <c r="E41" s="323"/>
      <c r="F41" s="323"/>
      <c r="G41" s="323"/>
      <c r="H41" s="323"/>
      <c r="I41" s="323"/>
      <c r="J41" s="323"/>
      <c r="K41" s="323"/>
      <c r="L41" s="324"/>
      <c r="M41" s="251"/>
      <c r="N41" s="251"/>
      <c r="O41" s="251"/>
      <c r="P41" s="251"/>
      <c r="Q41" s="251"/>
      <c r="R41" s="251"/>
      <c r="S41" s="251"/>
    </row>
    <row r="42" spans="1:19" ht="27" customHeight="1">
      <c r="A42" s="144"/>
      <c r="B42" s="144"/>
      <c r="C42" s="218" t="s">
        <v>357</v>
      </c>
      <c r="D42" s="322"/>
      <c r="E42" s="323"/>
      <c r="F42" s="323"/>
      <c r="G42" s="323"/>
      <c r="H42" s="323"/>
      <c r="I42" s="323"/>
      <c r="J42" s="323"/>
      <c r="K42" s="323"/>
      <c r="L42" s="324"/>
    </row>
    <row r="43" spans="1:19" ht="27" customHeight="1">
      <c r="A43" s="144"/>
      <c r="B43" s="144"/>
      <c r="C43" s="218" t="s">
        <v>358</v>
      </c>
      <c r="D43" s="322"/>
      <c r="E43" s="323"/>
      <c r="F43" s="323"/>
      <c r="G43" s="323"/>
      <c r="H43" s="323"/>
      <c r="I43" s="323"/>
      <c r="J43" s="323"/>
      <c r="K43" s="323"/>
      <c r="L43" s="324"/>
    </row>
    <row r="44" spans="1:19" ht="27" customHeight="1">
      <c r="A44" s="144"/>
      <c r="B44" s="144"/>
      <c r="C44" s="218" t="s">
        <v>359</v>
      </c>
      <c r="D44" s="347"/>
      <c r="E44" s="340"/>
      <c r="F44" s="340"/>
      <c r="G44" s="340"/>
      <c r="H44" s="340"/>
      <c r="I44" s="340"/>
      <c r="J44" s="340"/>
      <c r="K44" s="340"/>
      <c r="L44" s="341"/>
    </row>
    <row r="45" spans="1:19" ht="19.899999999999999" customHeight="1">
      <c r="D45" s="217"/>
      <c r="E45" s="217"/>
      <c r="F45" s="217"/>
      <c r="G45" s="217"/>
      <c r="H45" s="217"/>
      <c r="I45" s="217"/>
      <c r="J45" s="217"/>
      <c r="K45" s="217"/>
      <c r="L45" s="217"/>
    </row>
    <row r="46" spans="1:19" ht="19.899999999999999" customHeight="1">
      <c r="D46" s="217"/>
      <c r="E46" s="217"/>
      <c r="F46" s="217"/>
      <c r="G46" s="217"/>
      <c r="H46" s="217"/>
      <c r="I46" s="217"/>
      <c r="J46" s="217"/>
      <c r="K46" s="217"/>
      <c r="L46" s="217"/>
    </row>
    <row r="47" spans="1:19" ht="19.899999999999999" customHeight="1">
      <c r="A47" s="316"/>
      <c r="B47" s="316"/>
      <c r="C47" s="316"/>
      <c r="D47" s="316"/>
      <c r="E47" s="316"/>
      <c r="F47" s="316"/>
      <c r="G47" s="316"/>
      <c r="H47" s="316"/>
      <c r="I47" s="316"/>
      <c r="J47" s="316"/>
      <c r="K47" s="316"/>
      <c r="L47" s="316"/>
    </row>
    <row r="48" spans="1:19" ht="19.899999999999999" customHeight="1"/>
    <row r="49" ht="19.899999999999999" customHeight="1"/>
    <row r="50" ht="19.899999999999999" customHeight="1"/>
    <row r="51" ht="19.899999999999999" customHeight="1"/>
    <row r="74" ht="50.25" customHeight="1"/>
  </sheetData>
  <sheetProtection selectLockedCells="1"/>
  <mergeCells count="51">
    <mergeCell ref="A1:L1"/>
    <mergeCell ref="B3:H3"/>
    <mergeCell ref="B4:H4"/>
    <mergeCell ref="J4:L7"/>
    <mergeCell ref="B5:H5"/>
    <mergeCell ref="B6:H6"/>
    <mergeCell ref="B7:H7"/>
    <mergeCell ref="B25:E25"/>
    <mergeCell ref="I25:L25"/>
    <mergeCell ref="A9:L9"/>
    <mergeCell ref="B11:L11"/>
    <mergeCell ref="B12:L12"/>
    <mergeCell ref="B13:L13"/>
    <mergeCell ref="B14:L17"/>
    <mergeCell ref="A20:L20"/>
    <mergeCell ref="A21:L21"/>
    <mergeCell ref="B23:E23"/>
    <mergeCell ref="I23:L23"/>
    <mergeCell ref="B24:E24"/>
    <mergeCell ref="I24:L24"/>
    <mergeCell ref="B32:E32"/>
    <mergeCell ref="I32:L32"/>
    <mergeCell ref="B33:E33"/>
    <mergeCell ref="I33:L33"/>
    <mergeCell ref="B26:E26"/>
    <mergeCell ref="I26:L26"/>
    <mergeCell ref="B27:E27"/>
    <mergeCell ref="I27:L27"/>
    <mergeCell ref="B28:E28"/>
    <mergeCell ref="I28:L28"/>
    <mergeCell ref="B29:E29"/>
    <mergeCell ref="I29:L29"/>
    <mergeCell ref="B30:E30"/>
    <mergeCell ref="I30:L30"/>
    <mergeCell ref="B31:E31"/>
    <mergeCell ref="I31:L31"/>
    <mergeCell ref="M33:S33"/>
    <mergeCell ref="A47:L47"/>
    <mergeCell ref="B35:E35"/>
    <mergeCell ref="I35:L35"/>
    <mergeCell ref="B36:E36"/>
    <mergeCell ref="I36:L36"/>
    <mergeCell ref="B37:E37"/>
    <mergeCell ref="I37:L37"/>
    <mergeCell ref="D40:L40"/>
    <mergeCell ref="D41:L41"/>
    <mergeCell ref="D42:L42"/>
    <mergeCell ref="D43:L43"/>
    <mergeCell ref="D44:L44"/>
    <mergeCell ref="B34:E34"/>
    <mergeCell ref="I34:L34"/>
  </mergeCells>
  <printOptions horizontalCentered="1"/>
  <pageMargins left="0.2" right="0.2" top="0.5" bottom="0.25" header="0.3" footer="0.3"/>
  <pageSetup scale="55" orientation="portrait" r:id="rId1"/>
  <headerFooter>
    <oddFooter>&amp;LForm Date: June 2018</oddFooter>
  </headerFooter>
  <rowBreaks count="1" manualBreakCount="1">
    <brk id="5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I178"/>
  <sheetViews>
    <sheetView zoomScale="130" zoomScaleNormal="130" workbookViewId="0">
      <selection activeCell="F5" sqref="F5"/>
    </sheetView>
  </sheetViews>
  <sheetFormatPr defaultColWidth="9.08984375" defaultRowHeight="14.5"/>
  <cols>
    <col min="1" max="1" width="4.6328125" style="26" customWidth="1"/>
    <col min="2" max="2" width="15.7265625" style="26" customWidth="1"/>
    <col min="3" max="3" width="26.36328125" style="26" customWidth="1"/>
    <col min="4" max="4" width="15.7265625" style="30" customWidth="1"/>
    <col min="5" max="5" width="21.26953125" style="30" customWidth="1"/>
    <col min="6" max="6" width="12.26953125" style="26" bestFit="1" customWidth="1"/>
    <col min="7" max="16384" width="9.08984375" style="26"/>
  </cols>
  <sheetData>
    <row r="1" spans="1:7" ht="24" customHeight="1">
      <c r="B1" s="351" t="s">
        <v>241</v>
      </c>
      <c r="C1" s="351"/>
      <c r="D1" s="351"/>
      <c r="E1" s="351"/>
    </row>
    <row r="2" spans="1:7" ht="18.5">
      <c r="B2" s="28"/>
    </row>
    <row r="3" spans="1:7">
      <c r="B3" s="185" t="s">
        <v>361</v>
      </c>
    </row>
    <row r="4" spans="1:7" ht="60.75" customHeight="1">
      <c r="B4" s="352" t="s">
        <v>365</v>
      </c>
      <c r="C4" s="352"/>
      <c r="D4" s="352"/>
      <c r="E4" s="352"/>
    </row>
    <row r="5" spans="1:7" s="58" customFormat="1" ht="31.5" customHeight="1">
      <c r="A5" s="57"/>
      <c r="B5" s="350" t="s">
        <v>363</v>
      </c>
      <c r="C5" s="350"/>
      <c r="D5" s="350"/>
      <c r="E5" s="350"/>
    </row>
    <row r="6" spans="1:7" ht="15" thickBot="1"/>
    <row r="7" spans="1:7" ht="78.5" thickTop="1">
      <c r="E7" s="53" t="s">
        <v>366</v>
      </c>
    </row>
    <row r="8" spans="1:7">
      <c r="E8" s="49"/>
    </row>
    <row r="9" spans="1:7" ht="22.5" customHeight="1">
      <c r="E9" s="49"/>
    </row>
    <row r="10" spans="1:7" ht="29">
      <c r="B10" s="4" t="s">
        <v>235</v>
      </c>
      <c r="C10" s="4" t="s">
        <v>48</v>
      </c>
      <c r="D10" s="5" t="s">
        <v>49</v>
      </c>
      <c r="E10" s="6" t="s">
        <v>362</v>
      </c>
      <c r="G10" s="56"/>
    </row>
    <row r="11" spans="1:7" ht="15" hidden="1" customHeight="1">
      <c r="B11" s="262" t="s">
        <v>50</v>
      </c>
      <c r="C11" s="262" t="s">
        <v>375</v>
      </c>
      <c r="D11" s="263">
        <v>108.9</v>
      </c>
      <c r="E11" s="50"/>
    </row>
    <row r="12" spans="1:7" hidden="1">
      <c r="B12" s="264" t="s">
        <v>51</v>
      </c>
      <c r="C12" s="264" t="s">
        <v>374</v>
      </c>
      <c r="D12" s="265">
        <v>128.30000000000001</v>
      </c>
      <c r="E12" s="51"/>
    </row>
    <row r="13" spans="1:7" ht="7" customHeight="1">
      <c r="B13" s="31"/>
      <c r="C13" s="31"/>
      <c r="D13" s="32"/>
      <c r="E13" s="33"/>
    </row>
    <row r="14" spans="1:7">
      <c r="B14" s="44" t="s">
        <v>52</v>
      </c>
      <c r="C14" s="15" t="s">
        <v>53</v>
      </c>
      <c r="D14" s="34">
        <v>99.4</v>
      </c>
      <c r="E14" s="20">
        <f>$D$12/D14</f>
        <v>1.2907444668008048</v>
      </c>
    </row>
    <row r="15" spans="1:7">
      <c r="B15" s="45"/>
      <c r="C15" s="11" t="s">
        <v>54</v>
      </c>
      <c r="D15" s="35">
        <v>98</v>
      </c>
      <c r="E15" s="21">
        <f t="shared" ref="E15:E88" si="0">$D$12/D15</f>
        <v>1.3091836734693878</v>
      </c>
    </row>
    <row r="16" spans="1:7">
      <c r="B16" s="46"/>
      <c r="C16" s="10" t="s">
        <v>55</v>
      </c>
      <c r="D16" s="36">
        <v>98.2</v>
      </c>
      <c r="E16" s="22">
        <f>$D$12/D16</f>
        <v>1.3065173116089615</v>
      </c>
    </row>
    <row r="17" spans="2:9">
      <c r="B17" s="47" t="s">
        <v>56</v>
      </c>
      <c r="C17" s="12" t="s">
        <v>57</v>
      </c>
      <c r="D17" s="37">
        <v>129.30000000000001</v>
      </c>
      <c r="E17" s="23">
        <f t="shared" si="0"/>
        <v>0.99226604795050266</v>
      </c>
    </row>
    <row r="18" spans="2:9">
      <c r="B18" s="48"/>
      <c r="C18" s="8" t="s">
        <v>58</v>
      </c>
      <c r="D18" s="38">
        <v>129.80000000000001</v>
      </c>
      <c r="E18" s="22">
        <f t="shared" si="0"/>
        <v>0.98844375963020026</v>
      </c>
    </row>
    <row r="19" spans="2:9">
      <c r="B19" s="45" t="s">
        <v>59</v>
      </c>
      <c r="C19" s="9" t="s">
        <v>60</v>
      </c>
      <c r="D19" s="39">
        <v>100.5</v>
      </c>
      <c r="E19" s="23">
        <f t="shared" si="0"/>
        <v>1.2766169154228857</v>
      </c>
    </row>
    <row r="20" spans="2:9">
      <c r="B20" s="45"/>
      <c r="C20" s="11" t="s">
        <v>61</v>
      </c>
      <c r="D20" s="35">
        <v>97.3</v>
      </c>
      <c r="E20" s="21">
        <f t="shared" si="0"/>
        <v>1.3186022610483044</v>
      </c>
    </row>
    <row r="21" spans="2:9">
      <c r="B21" s="45"/>
      <c r="C21" s="11" t="s">
        <v>62</v>
      </c>
      <c r="D21" s="35">
        <v>97.5</v>
      </c>
      <c r="E21" s="21">
        <f t="shared" si="0"/>
        <v>1.315897435897436</v>
      </c>
      <c r="H21" s="29"/>
      <c r="I21" s="29"/>
    </row>
    <row r="22" spans="2:9">
      <c r="B22" s="46"/>
      <c r="C22" s="10" t="s">
        <v>63</v>
      </c>
      <c r="D22" s="36">
        <v>100.3</v>
      </c>
      <c r="E22" s="22">
        <f t="shared" si="0"/>
        <v>1.2791625124626123</v>
      </c>
    </row>
    <row r="23" spans="2:9">
      <c r="B23" s="47" t="s">
        <v>64</v>
      </c>
      <c r="C23" s="12" t="s">
        <v>287</v>
      </c>
      <c r="D23" s="37">
        <v>88.3</v>
      </c>
      <c r="E23" s="23">
        <f t="shared" si="0"/>
        <v>1.4530011325028314</v>
      </c>
    </row>
    <row r="24" spans="2:9">
      <c r="B24" s="47"/>
      <c r="C24" s="7" t="s">
        <v>66</v>
      </c>
      <c r="D24" s="40">
        <v>90</v>
      </c>
      <c r="E24" s="21">
        <f t="shared" si="0"/>
        <v>1.4255555555555557</v>
      </c>
    </row>
    <row r="25" spans="2:9">
      <c r="B25" s="47"/>
      <c r="C25" s="54" t="s">
        <v>67</v>
      </c>
      <c r="D25" s="55">
        <v>91.9</v>
      </c>
      <c r="E25" s="24">
        <f t="shared" si="0"/>
        <v>1.3960826985854189</v>
      </c>
    </row>
    <row r="26" spans="2:9">
      <c r="B26" s="124"/>
      <c r="C26" s="8" t="s">
        <v>65</v>
      </c>
      <c r="D26" s="38">
        <v>92.3</v>
      </c>
      <c r="E26" s="22">
        <f>$D$12/D26</f>
        <v>1.3900325027085592</v>
      </c>
    </row>
    <row r="27" spans="2:9">
      <c r="B27" s="45" t="s">
        <v>68</v>
      </c>
      <c r="C27" s="9" t="s">
        <v>69</v>
      </c>
      <c r="D27" s="39">
        <v>129.80000000000001</v>
      </c>
      <c r="E27" s="23">
        <f t="shared" si="0"/>
        <v>0.98844375963020026</v>
      </c>
    </row>
    <row r="28" spans="2:9">
      <c r="B28" s="45"/>
      <c r="C28" s="11" t="s">
        <v>70</v>
      </c>
      <c r="D28" s="35">
        <v>126.3</v>
      </c>
      <c r="E28" s="21">
        <f t="shared" si="0"/>
        <v>1.0158353127474269</v>
      </c>
    </row>
    <row r="29" spans="2:9">
      <c r="B29" s="45"/>
      <c r="C29" s="11" t="s">
        <v>71</v>
      </c>
      <c r="D29" s="35">
        <v>123.8</v>
      </c>
      <c r="E29" s="21">
        <f t="shared" si="0"/>
        <v>1.0363489499192247</v>
      </c>
    </row>
    <row r="30" spans="2:9">
      <c r="B30" s="45"/>
      <c r="C30" s="11" t="s">
        <v>72</v>
      </c>
      <c r="D30" s="35">
        <v>126.7</v>
      </c>
      <c r="E30" s="21">
        <f t="shared" si="0"/>
        <v>1.0126282557221784</v>
      </c>
    </row>
    <row r="31" spans="2:9">
      <c r="B31" s="45"/>
      <c r="C31" s="11" t="s">
        <v>73</v>
      </c>
      <c r="D31" s="35">
        <v>145.5</v>
      </c>
      <c r="E31" s="21">
        <f t="shared" si="0"/>
        <v>0.8817869415807561</v>
      </c>
    </row>
    <row r="32" spans="2:9">
      <c r="B32" s="45"/>
      <c r="C32" s="11" t="s">
        <v>74</v>
      </c>
      <c r="D32" s="35">
        <v>136.19999999999999</v>
      </c>
      <c r="E32" s="21">
        <f t="shared" si="0"/>
        <v>0.94199706314243781</v>
      </c>
    </row>
    <row r="33" spans="2:8">
      <c r="B33" s="45"/>
      <c r="C33" s="11" t="s">
        <v>75</v>
      </c>
      <c r="D33" s="35">
        <v>137.6</v>
      </c>
      <c r="E33" s="21">
        <f t="shared" si="0"/>
        <v>0.93241279069767458</v>
      </c>
    </row>
    <row r="34" spans="2:8">
      <c r="B34" s="46"/>
      <c r="C34" s="10" t="s">
        <v>76</v>
      </c>
      <c r="D34" s="36">
        <v>134</v>
      </c>
      <c r="E34" s="22">
        <f t="shared" si="0"/>
        <v>0.95746268656716427</v>
      </c>
      <c r="H34" s="29"/>
    </row>
    <row r="35" spans="2:8">
      <c r="B35" s="47" t="s">
        <v>77</v>
      </c>
      <c r="C35" s="12" t="s">
        <v>78</v>
      </c>
      <c r="D35" s="37">
        <v>104.1</v>
      </c>
      <c r="E35" s="23">
        <f t="shared" si="0"/>
        <v>1.2324687800192125</v>
      </c>
    </row>
    <row r="36" spans="2:8">
      <c r="B36" s="47"/>
      <c r="C36" s="7" t="s">
        <v>79</v>
      </c>
      <c r="D36" s="40">
        <v>99.6</v>
      </c>
      <c r="E36" s="21">
        <f t="shared" si="0"/>
        <v>1.2881526104417673</v>
      </c>
    </row>
    <row r="37" spans="2:8">
      <c r="B37" s="47"/>
      <c r="C37" s="54" t="s">
        <v>292</v>
      </c>
      <c r="D37" s="55">
        <v>98.7</v>
      </c>
      <c r="E37" s="24">
        <f t="shared" si="0"/>
        <v>1.2998986828774064</v>
      </c>
    </row>
    <row r="38" spans="2:8">
      <c r="B38" s="47"/>
      <c r="C38" s="54" t="s">
        <v>80</v>
      </c>
      <c r="D38" s="55">
        <v>99</v>
      </c>
      <c r="E38" s="24">
        <f t="shared" si="0"/>
        <v>1.295959595959596</v>
      </c>
    </row>
    <row r="39" spans="2:8">
      <c r="B39" s="48"/>
      <c r="C39" s="8" t="s">
        <v>288</v>
      </c>
      <c r="D39" s="38">
        <v>100.3</v>
      </c>
      <c r="E39" s="22">
        <f t="shared" si="0"/>
        <v>1.2791625124626123</v>
      </c>
    </row>
    <row r="40" spans="2:8">
      <c r="B40" s="45" t="s">
        <v>81</v>
      </c>
      <c r="C40" s="9" t="s">
        <v>82</v>
      </c>
      <c r="D40" s="39">
        <v>119.7</v>
      </c>
      <c r="E40" s="23">
        <f t="shared" si="0"/>
        <v>1.0718462823725983</v>
      </c>
    </row>
    <row r="41" spans="2:8">
      <c r="B41" s="45"/>
      <c r="C41" s="11" t="s">
        <v>83</v>
      </c>
      <c r="D41" s="35">
        <v>120.5</v>
      </c>
      <c r="E41" s="21">
        <f t="shared" si="0"/>
        <v>1.0647302904564315</v>
      </c>
    </row>
    <row r="42" spans="2:8">
      <c r="B42" s="46"/>
      <c r="C42" s="10" t="s">
        <v>84</v>
      </c>
      <c r="D42" s="36">
        <v>119.2</v>
      </c>
      <c r="E42" s="22">
        <f t="shared" si="0"/>
        <v>1.0763422818791948</v>
      </c>
    </row>
    <row r="43" spans="2:8">
      <c r="B43" s="8" t="s">
        <v>85</v>
      </c>
      <c r="C43" s="8" t="s">
        <v>85</v>
      </c>
      <c r="D43" s="38">
        <v>109</v>
      </c>
      <c r="E43" s="22">
        <f t="shared" si="0"/>
        <v>1.1770642201834864</v>
      </c>
    </row>
    <row r="44" spans="2:8">
      <c r="B44" s="15" t="s">
        <v>86</v>
      </c>
      <c r="C44" s="9" t="s">
        <v>87</v>
      </c>
      <c r="D44" s="39">
        <v>117.1</v>
      </c>
      <c r="E44" s="23">
        <f t="shared" si="0"/>
        <v>1.0956447480785654</v>
      </c>
    </row>
    <row r="45" spans="2:8">
      <c r="B45" s="17"/>
      <c r="C45" s="17" t="s">
        <v>161</v>
      </c>
      <c r="D45" s="127">
        <v>116.2</v>
      </c>
      <c r="E45" s="123">
        <f t="shared" si="0"/>
        <v>1.1041308089500861</v>
      </c>
    </row>
    <row r="46" spans="2:8">
      <c r="B46" s="16"/>
      <c r="C46" s="10" t="s">
        <v>88</v>
      </c>
      <c r="D46" s="36">
        <v>116.7</v>
      </c>
      <c r="E46" s="22">
        <f t="shared" si="0"/>
        <v>1.099400171379606</v>
      </c>
    </row>
    <row r="47" spans="2:8">
      <c r="B47" s="18" t="s">
        <v>89</v>
      </c>
      <c r="C47" s="12" t="s">
        <v>90</v>
      </c>
      <c r="D47" s="37">
        <v>97.6</v>
      </c>
      <c r="E47" s="23">
        <f t="shared" si="0"/>
        <v>1.314549180327869</v>
      </c>
    </row>
    <row r="48" spans="2:8">
      <c r="B48" s="18"/>
      <c r="C48" s="7" t="s">
        <v>91</v>
      </c>
      <c r="D48" s="40">
        <v>97.1</v>
      </c>
      <c r="E48" s="21">
        <f t="shared" si="0"/>
        <v>1.3213182286302783</v>
      </c>
    </row>
    <row r="49" spans="2:5">
      <c r="B49" s="18"/>
      <c r="C49" s="7" t="s">
        <v>92</v>
      </c>
      <c r="D49" s="40">
        <v>99.1</v>
      </c>
      <c r="E49" s="21">
        <f t="shared" si="0"/>
        <v>1.294651866801211</v>
      </c>
    </row>
    <row r="50" spans="2:5">
      <c r="B50" s="18"/>
      <c r="C50" s="7" t="s">
        <v>93</v>
      </c>
      <c r="D50" s="40">
        <v>97.9</v>
      </c>
      <c r="E50" s="21">
        <f t="shared" si="0"/>
        <v>1.3105209397344229</v>
      </c>
    </row>
    <row r="51" spans="2:5">
      <c r="B51" s="14"/>
      <c r="C51" s="8" t="s">
        <v>94</v>
      </c>
      <c r="D51" s="38">
        <v>98.3</v>
      </c>
      <c r="E51" s="22">
        <f t="shared" si="0"/>
        <v>1.3051881993896237</v>
      </c>
    </row>
    <row r="52" spans="2:5">
      <c r="B52" s="17" t="s">
        <v>95</v>
      </c>
      <c r="C52" s="9" t="s">
        <v>96</v>
      </c>
      <c r="D52" s="39">
        <v>102.3</v>
      </c>
      <c r="E52" s="23">
        <f t="shared" si="0"/>
        <v>1.254154447702835</v>
      </c>
    </row>
    <row r="53" spans="2:5">
      <c r="B53" s="17"/>
      <c r="C53" s="11" t="s">
        <v>97</v>
      </c>
      <c r="D53" s="35">
        <v>93.4</v>
      </c>
      <c r="E53" s="21">
        <f t="shared" si="0"/>
        <v>1.373661670235546</v>
      </c>
    </row>
    <row r="54" spans="2:5">
      <c r="B54" s="16"/>
      <c r="C54" s="10" t="s">
        <v>98</v>
      </c>
      <c r="D54" s="36">
        <v>99.2</v>
      </c>
      <c r="E54" s="22">
        <f t="shared" si="0"/>
        <v>1.2933467741935485</v>
      </c>
    </row>
    <row r="55" spans="2:5">
      <c r="B55" s="8" t="s">
        <v>99</v>
      </c>
      <c r="C55" s="8" t="s">
        <v>100</v>
      </c>
      <c r="D55" s="38">
        <v>133.30000000000001</v>
      </c>
      <c r="E55" s="22">
        <f t="shared" si="0"/>
        <v>0.96249062265566387</v>
      </c>
    </row>
    <row r="56" spans="2:5">
      <c r="B56" s="15" t="s">
        <v>101</v>
      </c>
      <c r="C56" s="9" t="s">
        <v>102</v>
      </c>
      <c r="D56" s="39">
        <v>103.8</v>
      </c>
      <c r="E56" s="23">
        <f t="shared" si="0"/>
        <v>1.2360308285163777</v>
      </c>
    </row>
    <row r="57" spans="2:5">
      <c r="B57" s="16"/>
      <c r="C57" s="10" t="s">
        <v>103</v>
      </c>
      <c r="D57" s="41">
        <v>109.9</v>
      </c>
      <c r="E57" s="22">
        <f t="shared" si="0"/>
        <v>1.167424931756142</v>
      </c>
    </row>
    <row r="58" spans="2:5">
      <c r="B58" s="18" t="s">
        <v>104</v>
      </c>
      <c r="C58" s="12" t="s">
        <v>105</v>
      </c>
      <c r="D58" s="37">
        <v>133.1</v>
      </c>
      <c r="E58" s="23">
        <f t="shared" si="0"/>
        <v>0.96393688955672441</v>
      </c>
    </row>
    <row r="59" spans="2:5">
      <c r="B59" s="18"/>
      <c r="C59" s="7" t="s">
        <v>106</v>
      </c>
      <c r="D59" s="40">
        <v>111.4</v>
      </c>
      <c r="E59" s="21">
        <f t="shared" si="0"/>
        <v>1.1517055655296231</v>
      </c>
    </row>
    <row r="60" spans="2:5">
      <c r="B60" s="18"/>
      <c r="C60" s="7" t="s">
        <v>107</v>
      </c>
      <c r="D60" s="40">
        <v>115.7</v>
      </c>
      <c r="E60" s="21">
        <f t="shared" si="0"/>
        <v>1.1089023336214348</v>
      </c>
    </row>
    <row r="61" spans="2:5">
      <c r="B61" s="18"/>
      <c r="C61" s="54" t="s">
        <v>379</v>
      </c>
      <c r="D61" s="55">
        <v>125.4</v>
      </c>
      <c r="E61" s="24">
        <f t="shared" si="0"/>
        <v>1.0231259968102073</v>
      </c>
    </row>
    <row r="62" spans="2:5">
      <c r="B62" s="14"/>
      <c r="C62" s="8" t="s">
        <v>378</v>
      </c>
      <c r="D62" s="38">
        <v>124.7</v>
      </c>
      <c r="E62" s="22">
        <f t="shared" si="0"/>
        <v>1.0288692862870892</v>
      </c>
    </row>
    <row r="63" spans="2:5">
      <c r="B63" s="17" t="s">
        <v>108</v>
      </c>
      <c r="C63" s="9" t="s">
        <v>109</v>
      </c>
      <c r="D63" s="39">
        <v>104.3</v>
      </c>
      <c r="E63" s="23">
        <f t="shared" si="0"/>
        <v>1.230105465004794</v>
      </c>
    </row>
    <row r="64" spans="2:5">
      <c r="B64" s="17"/>
      <c r="C64" s="11" t="s">
        <v>110</v>
      </c>
      <c r="D64" s="35">
        <v>103.8</v>
      </c>
      <c r="E64" s="21">
        <f t="shared" si="0"/>
        <v>1.2360308285163777</v>
      </c>
    </row>
    <row r="65" spans="2:5">
      <c r="B65" s="17"/>
      <c r="C65" s="11" t="s">
        <v>111</v>
      </c>
      <c r="D65" s="35">
        <v>101</v>
      </c>
      <c r="E65" s="21">
        <f t="shared" si="0"/>
        <v>1.2702970297029703</v>
      </c>
    </row>
    <row r="66" spans="2:5">
      <c r="B66" s="16"/>
      <c r="C66" s="10" t="s">
        <v>112</v>
      </c>
      <c r="D66" s="36">
        <v>98.6</v>
      </c>
      <c r="E66" s="22">
        <f t="shared" si="0"/>
        <v>1.3012170385395538</v>
      </c>
    </row>
    <row r="67" spans="2:5">
      <c r="B67" s="18" t="s">
        <v>113</v>
      </c>
      <c r="C67" s="12" t="s">
        <v>114</v>
      </c>
      <c r="D67" s="37">
        <v>105.6</v>
      </c>
      <c r="E67" s="23">
        <f t="shared" si="0"/>
        <v>1.2149621212121213</v>
      </c>
    </row>
    <row r="68" spans="2:5">
      <c r="B68" s="18"/>
      <c r="C68" s="7" t="s">
        <v>115</v>
      </c>
      <c r="D68" s="40">
        <v>107.2</v>
      </c>
      <c r="E68" s="21">
        <f t="shared" si="0"/>
        <v>1.1968283582089554</v>
      </c>
    </row>
    <row r="69" spans="2:5">
      <c r="B69" s="18"/>
      <c r="C69" s="54" t="s">
        <v>293</v>
      </c>
      <c r="D69" s="55">
        <v>98.6</v>
      </c>
      <c r="E69" s="24">
        <f t="shared" si="0"/>
        <v>1.3012170385395538</v>
      </c>
    </row>
    <row r="70" spans="2:5">
      <c r="B70" s="14"/>
      <c r="C70" s="8" t="s">
        <v>116</v>
      </c>
      <c r="D70" s="38">
        <v>103.7</v>
      </c>
      <c r="E70" s="22">
        <f t="shared" si="0"/>
        <v>1.2372227579556414</v>
      </c>
    </row>
    <row r="71" spans="2:5">
      <c r="B71" s="17" t="s">
        <v>117</v>
      </c>
      <c r="C71" s="9" t="s">
        <v>118</v>
      </c>
      <c r="D71" s="39">
        <v>109.7</v>
      </c>
      <c r="E71" s="23">
        <f t="shared" si="0"/>
        <v>1.1695533272561531</v>
      </c>
    </row>
    <row r="72" spans="2:5">
      <c r="B72" s="17"/>
      <c r="C72" s="125" t="s">
        <v>119</v>
      </c>
      <c r="D72" s="126">
        <v>100.5</v>
      </c>
      <c r="E72" s="24">
        <f t="shared" si="0"/>
        <v>1.2766169154228857</v>
      </c>
    </row>
    <row r="73" spans="2:5">
      <c r="B73" s="16"/>
      <c r="C73" s="10" t="s">
        <v>289</v>
      </c>
      <c r="D73" s="36">
        <v>96.8</v>
      </c>
      <c r="E73" s="22">
        <f t="shared" si="0"/>
        <v>1.325413223140496</v>
      </c>
    </row>
    <row r="74" spans="2:5">
      <c r="B74" s="18" t="s">
        <v>120</v>
      </c>
      <c r="C74" s="12" t="s">
        <v>121</v>
      </c>
      <c r="D74" s="37">
        <v>99.7</v>
      </c>
      <c r="E74" s="23">
        <f t="shared" si="0"/>
        <v>1.2868605817452359</v>
      </c>
    </row>
    <row r="75" spans="2:5">
      <c r="B75" s="14"/>
      <c r="C75" s="8" t="s">
        <v>122</v>
      </c>
      <c r="D75" s="38">
        <v>97.3</v>
      </c>
      <c r="E75" s="22">
        <f t="shared" si="0"/>
        <v>1.3186022610483044</v>
      </c>
    </row>
    <row r="76" spans="2:5">
      <c r="B76" s="17" t="s">
        <v>123</v>
      </c>
      <c r="C76" s="9" t="s">
        <v>124</v>
      </c>
      <c r="D76" s="39">
        <v>97.7</v>
      </c>
      <c r="E76" s="23">
        <f t="shared" si="0"/>
        <v>1.3132036847492323</v>
      </c>
    </row>
    <row r="77" spans="2:5">
      <c r="B77" s="16"/>
      <c r="C77" s="10" t="s">
        <v>125</v>
      </c>
      <c r="D77" s="36">
        <v>95.1</v>
      </c>
      <c r="E77" s="22">
        <f t="shared" si="0"/>
        <v>1.3491062039957942</v>
      </c>
    </row>
    <row r="78" spans="2:5">
      <c r="B78" s="18" t="s">
        <v>126</v>
      </c>
      <c r="C78" s="12" t="s">
        <v>127</v>
      </c>
      <c r="D78" s="37">
        <v>106.2</v>
      </c>
      <c r="E78" s="23">
        <f t="shared" si="0"/>
        <v>1.2080979284369116</v>
      </c>
    </row>
    <row r="79" spans="2:5">
      <c r="B79" s="18"/>
      <c r="C79" s="54" t="s">
        <v>103</v>
      </c>
      <c r="D79" s="55">
        <v>103.8</v>
      </c>
      <c r="E79" s="24">
        <f t="shared" si="0"/>
        <v>1.2360308285163777</v>
      </c>
    </row>
    <row r="80" spans="2:5">
      <c r="B80" s="14"/>
      <c r="C80" s="8" t="s">
        <v>290</v>
      </c>
      <c r="D80" s="38">
        <v>102.5</v>
      </c>
      <c r="E80" s="22">
        <f t="shared" si="0"/>
        <v>1.2517073170731707</v>
      </c>
    </row>
    <row r="81" spans="2:5">
      <c r="B81" s="17" t="s">
        <v>128</v>
      </c>
      <c r="C81" s="9" t="s">
        <v>129</v>
      </c>
      <c r="D81" s="39">
        <v>102.9</v>
      </c>
      <c r="E81" s="23">
        <f t="shared" si="0"/>
        <v>1.2468415937803694</v>
      </c>
    </row>
    <row r="82" spans="2:5">
      <c r="B82" s="16"/>
      <c r="C82" s="10" t="s">
        <v>130</v>
      </c>
      <c r="D82" s="36">
        <v>106.1</v>
      </c>
      <c r="E82" s="22">
        <f t="shared" si="0"/>
        <v>1.2092365692742697</v>
      </c>
    </row>
    <row r="83" spans="2:5">
      <c r="B83" s="18" t="s">
        <v>51</v>
      </c>
      <c r="C83" s="12" t="s">
        <v>107</v>
      </c>
      <c r="D83" s="37">
        <v>114.9</v>
      </c>
      <c r="E83" s="23">
        <f t="shared" si="0"/>
        <v>1.1166231505657094</v>
      </c>
    </row>
    <row r="84" spans="2:5">
      <c r="B84" s="18"/>
      <c r="C84" s="18" t="s">
        <v>291</v>
      </c>
      <c r="D84" s="122">
        <v>111.7</v>
      </c>
      <c r="E84" s="123">
        <f t="shared" si="0"/>
        <v>1.1486123545210385</v>
      </c>
    </row>
    <row r="85" spans="2:5">
      <c r="B85" s="14"/>
      <c r="C85" s="8" t="s">
        <v>131</v>
      </c>
      <c r="D85" s="38">
        <v>121.1</v>
      </c>
      <c r="E85" s="22">
        <f t="shared" si="0"/>
        <v>1.059454995871181</v>
      </c>
    </row>
    <row r="86" spans="2:5">
      <c r="B86" s="254" t="s">
        <v>50</v>
      </c>
      <c r="C86" s="255" t="s">
        <v>132</v>
      </c>
      <c r="D86" s="256">
        <v>102.8</v>
      </c>
      <c r="E86" s="23">
        <f t="shared" si="0"/>
        <v>1.2480544747081714</v>
      </c>
    </row>
    <row r="87" spans="2:5">
      <c r="B87" s="254"/>
      <c r="C87" s="257" t="s">
        <v>133</v>
      </c>
      <c r="D87" s="258">
        <v>105.5</v>
      </c>
      <c r="E87" s="21">
        <f t="shared" si="0"/>
        <v>1.2161137440758294</v>
      </c>
    </row>
    <row r="88" spans="2:5">
      <c r="B88" s="254"/>
      <c r="C88" s="257" t="s">
        <v>376</v>
      </c>
      <c r="D88" s="258">
        <v>99.2</v>
      </c>
      <c r="E88" s="21">
        <f t="shared" si="0"/>
        <v>1.2933467741935485</v>
      </c>
    </row>
    <row r="89" spans="2:5">
      <c r="B89" s="254"/>
      <c r="C89" s="257" t="s">
        <v>134</v>
      </c>
      <c r="D89" s="258">
        <v>100.6</v>
      </c>
      <c r="E89" s="21">
        <f t="shared" ref="E89:E163" si="1">$D$12/D89</f>
        <v>1.275347912524851</v>
      </c>
    </row>
    <row r="90" spans="2:5">
      <c r="B90" s="254"/>
      <c r="C90" s="257" t="s">
        <v>135</v>
      </c>
      <c r="D90" s="258">
        <v>102.1</v>
      </c>
      <c r="E90" s="21">
        <f t="shared" si="1"/>
        <v>1.2566111655239962</v>
      </c>
    </row>
    <row r="91" spans="2:5">
      <c r="B91" s="259"/>
      <c r="C91" s="260" t="s">
        <v>136</v>
      </c>
      <c r="D91" s="261">
        <v>104.5</v>
      </c>
      <c r="E91" s="22">
        <f t="shared" si="1"/>
        <v>1.2277511961722489</v>
      </c>
    </row>
    <row r="92" spans="2:5">
      <c r="B92" s="17" t="s">
        <v>137</v>
      </c>
      <c r="C92" s="9" t="s">
        <v>138</v>
      </c>
      <c r="D92" s="39">
        <v>121.1</v>
      </c>
      <c r="E92" s="23">
        <f t="shared" si="1"/>
        <v>1.059454995871181</v>
      </c>
    </row>
    <row r="93" spans="2:5">
      <c r="B93" s="17"/>
      <c r="C93" s="11" t="s">
        <v>139</v>
      </c>
      <c r="D93" s="35">
        <v>115</v>
      </c>
      <c r="E93" s="21">
        <f t="shared" si="1"/>
        <v>1.1156521739130436</v>
      </c>
    </row>
    <row r="94" spans="2:5">
      <c r="B94" s="16"/>
      <c r="C94" s="10" t="s">
        <v>140</v>
      </c>
      <c r="D94" s="36">
        <v>116.9</v>
      </c>
      <c r="E94" s="22">
        <f t="shared" si="1"/>
        <v>1.0975192472198461</v>
      </c>
    </row>
    <row r="95" spans="2:5">
      <c r="B95" s="47" t="s">
        <v>141</v>
      </c>
      <c r="C95" s="12" t="s">
        <v>142</v>
      </c>
      <c r="D95" s="37">
        <v>96.8</v>
      </c>
      <c r="E95" s="23">
        <f t="shared" si="1"/>
        <v>1.325413223140496</v>
      </c>
    </row>
    <row r="96" spans="2:5">
      <c r="B96" s="14"/>
      <c r="C96" s="8" t="s">
        <v>143</v>
      </c>
      <c r="D96" s="38">
        <v>90.3</v>
      </c>
      <c r="E96" s="22">
        <f t="shared" si="1"/>
        <v>1.4208194905869327</v>
      </c>
    </row>
    <row r="97" spans="2:5">
      <c r="B97" s="17" t="s">
        <v>144</v>
      </c>
      <c r="C97" s="9" t="s">
        <v>145</v>
      </c>
      <c r="D97" s="39">
        <v>113.8</v>
      </c>
      <c r="E97" s="23">
        <f t="shared" si="1"/>
        <v>1.1274165202108963</v>
      </c>
    </row>
    <row r="98" spans="2:5">
      <c r="B98" s="17"/>
      <c r="C98" s="11" t="s">
        <v>118</v>
      </c>
      <c r="D98" s="35">
        <v>112.8</v>
      </c>
      <c r="E98" s="21">
        <f t="shared" si="1"/>
        <v>1.1374113475177305</v>
      </c>
    </row>
    <row r="99" spans="2:5">
      <c r="B99" s="16"/>
      <c r="C99" s="10" t="s">
        <v>146</v>
      </c>
      <c r="D99" s="36">
        <v>104.2</v>
      </c>
      <c r="E99" s="22">
        <f t="shared" si="1"/>
        <v>1.2312859884836853</v>
      </c>
    </row>
    <row r="100" spans="2:5">
      <c r="B100" s="18" t="s">
        <v>147</v>
      </c>
      <c r="C100" s="12" t="s">
        <v>148</v>
      </c>
      <c r="D100" s="37">
        <v>99.9</v>
      </c>
      <c r="E100" s="23">
        <f t="shared" si="1"/>
        <v>1.2842842842842843</v>
      </c>
    </row>
    <row r="101" spans="2:5">
      <c r="B101" s="18"/>
      <c r="C101" s="18" t="s">
        <v>294</v>
      </c>
      <c r="D101" s="122">
        <v>101.6</v>
      </c>
      <c r="E101" s="123">
        <f t="shared" si="1"/>
        <v>1.2627952755905514</v>
      </c>
    </row>
    <row r="102" spans="2:5">
      <c r="B102" s="14"/>
      <c r="C102" s="8" t="s">
        <v>149</v>
      </c>
      <c r="D102" s="38">
        <v>104</v>
      </c>
      <c r="E102" s="22">
        <f t="shared" si="1"/>
        <v>1.2336538461538462</v>
      </c>
    </row>
    <row r="103" spans="2:5">
      <c r="B103" s="17" t="s">
        <v>150</v>
      </c>
      <c r="C103" s="9" t="s">
        <v>151</v>
      </c>
      <c r="D103" s="39">
        <v>101.3</v>
      </c>
      <c r="E103" s="23">
        <f t="shared" si="1"/>
        <v>1.2665350444225076</v>
      </c>
    </row>
    <row r="104" spans="2:5">
      <c r="B104" s="16"/>
      <c r="C104" s="10" t="s">
        <v>152</v>
      </c>
      <c r="D104" s="36">
        <v>101</v>
      </c>
      <c r="E104" s="22">
        <f t="shared" si="1"/>
        <v>1.2702970297029703</v>
      </c>
    </row>
    <row r="105" spans="2:5">
      <c r="B105" s="133" t="s">
        <v>153</v>
      </c>
      <c r="C105" s="54" t="s">
        <v>154</v>
      </c>
      <c r="D105" s="55">
        <v>118.9</v>
      </c>
      <c r="E105" s="24">
        <f t="shared" si="1"/>
        <v>1.0790580319596299</v>
      </c>
    </row>
    <row r="106" spans="2:5">
      <c r="B106" s="14"/>
      <c r="C106" s="8" t="s">
        <v>295</v>
      </c>
      <c r="D106" s="38">
        <v>107.1</v>
      </c>
      <c r="E106" s="22">
        <f t="shared" si="1"/>
        <v>1.1979458450046687</v>
      </c>
    </row>
    <row r="107" spans="2:5">
      <c r="B107" s="17" t="s">
        <v>155</v>
      </c>
      <c r="C107" s="9" t="s">
        <v>156</v>
      </c>
      <c r="D107" s="39">
        <v>101.9</v>
      </c>
      <c r="E107" s="23">
        <f t="shared" si="1"/>
        <v>1.2590775269872425</v>
      </c>
    </row>
    <row r="108" spans="2:5">
      <c r="B108" s="17"/>
      <c r="C108" s="11" t="s">
        <v>157</v>
      </c>
      <c r="D108" s="35">
        <v>105.3</v>
      </c>
      <c r="E108" s="21">
        <f t="shared" si="1"/>
        <v>1.2184235517568853</v>
      </c>
    </row>
    <row r="109" spans="2:5">
      <c r="B109" s="16"/>
      <c r="C109" s="10" t="s">
        <v>158</v>
      </c>
      <c r="D109" s="36">
        <v>109.5</v>
      </c>
      <c r="E109" s="22">
        <f t="shared" si="1"/>
        <v>1.171689497716895</v>
      </c>
    </row>
    <row r="110" spans="2:5">
      <c r="B110" s="18" t="s">
        <v>159</v>
      </c>
      <c r="C110" s="12" t="s">
        <v>160</v>
      </c>
      <c r="D110" s="37">
        <v>125.8</v>
      </c>
      <c r="E110" s="23">
        <f t="shared" si="1"/>
        <v>1.0198728139904611</v>
      </c>
    </row>
    <row r="111" spans="2:5">
      <c r="B111" s="18"/>
      <c r="C111" s="18" t="s">
        <v>297</v>
      </c>
      <c r="D111" s="122">
        <v>127.7</v>
      </c>
      <c r="E111" s="123">
        <f t="shared" si="1"/>
        <v>1.0046985121378231</v>
      </c>
    </row>
    <row r="112" spans="2:5">
      <c r="B112" s="14"/>
      <c r="C112" s="8" t="s">
        <v>161</v>
      </c>
      <c r="D112" s="38">
        <v>130</v>
      </c>
      <c r="E112" s="22">
        <f t="shared" si="1"/>
        <v>0.98692307692307701</v>
      </c>
    </row>
    <row r="113" spans="2:5">
      <c r="B113" s="125" t="s">
        <v>162</v>
      </c>
      <c r="C113" s="125" t="s">
        <v>163</v>
      </c>
      <c r="D113" s="126">
        <v>97.8</v>
      </c>
      <c r="E113" s="24">
        <f t="shared" si="1"/>
        <v>1.3118609406952966</v>
      </c>
    </row>
    <row r="114" spans="2:5">
      <c r="B114" s="125"/>
      <c r="C114" s="125" t="s">
        <v>380</v>
      </c>
      <c r="D114" s="126">
        <v>99.1</v>
      </c>
      <c r="E114" s="24">
        <f t="shared" si="1"/>
        <v>1.294651866801211</v>
      </c>
    </row>
    <row r="115" spans="2:5">
      <c r="B115" s="10"/>
      <c r="C115" s="10" t="s">
        <v>296</v>
      </c>
      <c r="D115" s="36">
        <v>96</v>
      </c>
      <c r="E115" s="22">
        <f t="shared" si="1"/>
        <v>1.3364583333333335</v>
      </c>
    </row>
    <row r="116" spans="2:5">
      <c r="B116" s="18" t="s">
        <v>164</v>
      </c>
      <c r="C116" s="12" t="s">
        <v>164</v>
      </c>
      <c r="D116" s="37">
        <v>145.19999999999999</v>
      </c>
      <c r="E116" s="23">
        <f t="shared" si="1"/>
        <v>0.88360881542699743</v>
      </c>
    </row>
    <row r="117" spans="2:5">
      <c r="B117" s="18"/>
      <c r="C117" s="7" t="s">
        <v>165</v>
      </c>
      <c r="D117" s="40">
        <v>116.4</v>
      </c>
      <c r="E117" s="21">
        <f t="shared" si="1"/>
        <v>1.1022336769759451</v>
      </c>
    </row>
    <row r="118" spans="2:5">
      <c r="B118" s="18"/>
      <c r="C118" s="7" t="s">
        <v>166</v>
      </c>
      <c r="D118" s="40">
        <v>112.1</v>
      </c>
      <c r="E118" s="21">
        <f t="shared" si="1"/>
        <v>1.1445138269402322</v>
      </c>
    </row>
    <row r="119" spans="2:5">
      <c r="B119" s="18"/>
      <c r="C119" s="54" t="s">
        <v>139</v>
      </c>
      <c r="D119" s="55">
        <v>114.9</v>
      </c>
      <c r="E119" s="24">
        <f t="shared" si="1"/>
        <v>1.1166231505657094</v>
      </c>
    </row>
    <row r="120" spans="2:5">
      <c r="B120" s="14"/>
      <c r="C120" s="8" t="s">
        <v>167</v>
      </c>
      <c r="D120" s="38">
        <v>119.7</v>
      </c>
      <c r="E120" s="22">
        <f t="shared" si="1"/>
        <v>1.0718462823725983</v>
      </c>
    </row>
    <row r="121" spans="2:5">
      <c r="B121" s="17" t="s">
        <v>168</v>
      </c>
      <c r="C121" s="9" t="s">
        <v>169</v>
      </c>
      <c r="D121" s="39">
        <v>96.8</v>
      </c>
      <c r="E121" s="23">
        <f t="shared" si="1"/>
        <v>1.325413223140496</v>
      </c>
    </row>
    <row r="122" spans="2:5">
      <c r="B122" s="17"/>
      <c r="C122" s="11" t="s">
        <v>170</v>
      </c>
      <c r="D122" s="35">
        <v>96.6</v>
      </c>
      <c r="E122" s="21">
        <f t="shared" si="1"/>
        <v>1.3281573498964805</v>
      </c>
    </row>
    <row r="123" spans="2:5">
      <c r="B123" s="17"/>
      <c r="C123" s="11" t="s">
        <v>171</v>
      </c>
      <c r="D123" s="35">
        <v>96.3</v>
      </c>
      <c r="E123" s="21">
        <f t="shared" si="1"/>
        <v>1.3322949117341643</v>
      </c>
    </row>
    <row r="124" spans="2:5">
      <c r="B124" s="17"/>
      <c r="C124" s="11" t="s">
        <v>172</v>
      </c>
      <c r="D124" s="35">
        <v>98.3</v>
      </c>
      <c r="E124" s="21">
        <f t="shared" si="1"/>
        <v>1.3051881993896237</v>
      </c>
    </row>
    <row r="125" spans="2:5">
      <c r="B125" s="17"/>
      <c r="C125" s="125" t="s">
        <v>88</v>
      </c>
      <c r="D125" s="126">
        <v>93.7</v>
      </c>
      <c r="E125" s="24">
        <f t="shared" si="1"/>
        <v>1.369263607257204</v>
      </c>
    </row>
    <row r="126" spans="2:5">
      <c r="B126" s="16"/>
      <c r="C126" s="10" t="s">
        <v>173</v>
      </c>
      <c r="D126" s="36">
        <v>98.7</v>
      </c>
      <c r="E126" s="22">
        <f t="shared" si="1"/>
        <v>1.2998986828774064</v>
      </c>
    </row>
    <row r="127" spans="2:5">
      <c r="B127" s="54" t="s">
        <v>174</v>
      </c>
      <c r="C127" s="130" t="s">
        <v>175</v>
      </c>
      <c r="D127" s="131">
        <v>101.5</v>
      </c>
      <c r="E127" s="132">
        <f t="shared" si="1"/>
        <v>1.2640394088669953</v>
      </c>
    </row>
    <row r="128" spans="2:5">
      <c r="B128" s="14"/>
      <c r="C128" s="14" t="s">
        <v>298</v>
      </c>
      <c r="D128" s="128">
        <v>101.6</v>
      </c>
      <c r="E128" s="129">
        <f t="shared" si="1"/>
        <v>1.2627952755905514</v>
      </c>
    </row>
    <row r="129" spans="2:5">
      <c r="B129" s="17" t="s">
        <v>176</v>
      </c>
      <c r="C129" s="9" t="s">
        <v>177</v>
      </c>
      <c r="D129" s="39">
        <v>104.2</v>
      </c>
      <c r="E129" s="23">
        <f t="shared" si="1"/>
        <v>1.2312859884836853</v>
      </c>
    </row>
    <row r="130" spans="2:5">
      <c r="B130" s="17"/>
      <c r="C130" s="9" t="s">
        <v>97</v>
      </c>
      <c r="D130" s="39">
        <v>103.8</v>
      </c>
      <c r="E130" s="23">
        <f t="shared" si="1"/>
        <v>1.2360308285163777</v>
      </c>
    </row>
    <row r="131" spans="2:5">
      <c r="B131" s="17"/>
      <c r="C131" s="11" t="s">
        <v>178</v>
      </c>
      <c r="D131" s="35">
        <v>106.5</v>
      </c>
      <c r="E131" s="21">
        <f t="shared" si="1"/>
        <v>1.2046948356807512</v>
      </c>
    </row>
    <row r="132" spans="2:5">
      <c r="B132" s="17"/>
      <c r="C132" s="11" t="s">
        <v>179</v>
      </c>
      <c r="D132" s="35">
        <v>108.1</v>
      </c>
      <c r="E132" s="21">
        <f t="shared" si="1"/>
        <v>1.1868640148011103</v>
      </c>
    </row>
    <row r="133" spans="2:5">
      <c r="B133" s="16"/>
      <c r="C133" s="10" t="s">
        <v>180</v>
      </c>
      <c r="D133" s="36">
        <v>101.9</v>
      </c>
      <c r="E133" s="22">
        <f t="shared" si="1"/>
        <v>1.2590775269872425</v>
      </c>
    </row>
    <row r="134" spans="2:5">
      <c r="B134" s="18" t="s">
        <v>181</v>
      </c>
      <c r="C134" s="12" t="s">
        <v>182</v>
      </c>
      <c r="D134" s="37">
        <v>95.4</v>
      </c>
      <c r="E134" s="23">
        <f t="shared" si="1"/>
        <v>1.3448637316561844</v>
      </c>
    </row>
    <row r="135" spans="2:5">
      <c r="B135" s="14"/>
      <c r="C135" s="8" t="s">
        <v>183</v>
      </c>
      <c r="D135" s="38">
        <v>93.7</v>
      </c>
      <c r="E135" s="22">
        <f t="shared" si="1"/>
        <v>1.369263607257204</v>
      </c>
    </row>
    <row r="136" spans="2:5">
      <c r="B136" s="17" t="s">
        <v>184</v>
      </c>
      <c r="C136" s="9" t="s">
        <v>127</v>
      </c>
      <c r="D136" s="39">
        <v>117.1</v>
      </c>
      <c r="E136" s="23">
        <f t="shared" si="1"/>
        <v>1.0956447480785654</v>
      </c>
    </row>
    <row r="137" spans="2:5">
      <c r="B137" s="17"/>
      <c r="C137" s="11" t="s">
        <v>185</v>
      </c>
      <c r="D137" s="35">
        <v>115.9</v>
      </c>
      <c r="E137" s="21">
        <f t="shared" si="1"/>
        <v>1.1069887834339949</v>
      </c>
    </row>
    <row r="138" spans="2:5">
      <c r="B138" s="16"/>
      <c r="C138" s="10" t="s">
        <v>186</v>
      </c>
      <c r="D138" s="36">
        <v>117.7</v>
      </c>
      <c r="E138" s="22">
        <f t="shared" si="1"/>
        <v>1.0900594732370434</v>
      </c>
    </row>
    <row r="139" spans="2:5">
      <c r="B139" s="18" t="s">
        <v>187</v>
      </c>
      <c r="C139" s="12" t="s">
        <v>188</v>
      </c>
      <c r="D139" s="37">
        <v>114.4</v>
      </c>
      <c r="E139" s="23">
        <f t="shared" si="1"/>
        <v>1.1215034965034965</v>
      </c>
    </row>
    <row r="140" spans="2:5">
      <c r="B140" s="18"/>
      <c r="C140" s="7" t="s">
        <v>189</v>
      </c>
      <c r="D140" s="40">
        <v>107.1</v>
      </c>
      <c r="E140" s="21">
        <f t="shared" si="1"/>
        <v>1.1979458450046687</v>
      </c>
    </row>
    <row r="141" spans="2:5">
      <c r="B141" s="18"/>
      <c r="C141" s="7" t="s">
        <v>190</v>
      </c>
      <c r="D141" s="40">
        <v>129.69999999999999</v>
      </c>
      <c r="E141" s="21">
        <f t="shared" si="1"/>
        <v>0.98920585967617591</v>
      </c>
    </row>
    <row r="142" spans="2:5">
      <c r="B142" s="18"/>
      <c r="C142" s="54" t="s">
        <v>299</v>
      </c>
      <c r="D142" s="55">
        <v>109.4</v>
      </c>
      <c r="E142" s="24">
        <f t="shared" si="1"/>
        <v>1.1727605118829982</v>
      </c>
    </row>
    <row r="143" spans="2:5">
      <c r="B143" s="18"/>
      <c r="C143" s="54" t="s">
        <v>191</v>
      </c>
      <c r="D143" s="55">
        <v>110.9</v>
      </c>
      <c r="E143" s="24">
        <f t="shared" si="1"/>
        <v>1.1568981064021642</v>
      </c>
    </row>
    <row r="144" spans="2:5">
      <c r="B144" s="19" t="s">
        <v>192</v>
      </c>
      <c r="C144" s="19" t="s">
        <v>193</v>
      </c>
      <c r="D144" s="43">
        <v>118.4</v>
      </c>
      <c r="E144" s="52">
        <f t="shared" si="1"/>
        <v>1.0836148648648649</v>
      </c>
    </row>
    <row r="145" spans="2:5">
      <c r="B145" s="18" t="s">
        <v>194</v>
      </c>
      <c r="C145" s="12" t="s">
        <v>146</v>
      </c>
      <c r="D145" s="37">
        <v>96.9</v>
      </c>
      <c r="E145" s="23">
        <f t="shared" si="1"/>
        <v>1.3240454076367389</v>
      </c>
    </row>
    <row r="146" spans="2:5">
      <c r="B146" s="14"/>
      <c r="C146" s="54" t="s">
        <v>195</v>
      </c>
      <c r="D146" s="55">
        <v>96.7</v>
      </c>
      <c r="E146" s="24">
        <f t="shared" si="1"/>
        <v>1.3267838676318511</v>
      </c>
    </row>
    <row r="147" spans="2:5">
      <c r="B147" s="19" t="s">
        <v>196</v>
      </c>
      <c r="C147" s="19" t="s">
        <v>197</v>
      </c>
      <c r="D147" s="43">
        <v>102.9</v>
      </c>
      <c r="E147" s="52">
        <f t="shared" si="1"/>
        <v>1.2468415937803694</v>
      </c>
    </row>
    <row r="148" spans="2:5">
      <c r="B148" s="18" t="s">
        <v>198</v>
      </c>
      <c r="C148" s="12" t="s">
        <v>199</v>
      </c>
      <c r="D148" s="37">
        <v>101.3</v>
      </c>
      <c r="E148" s="23">
        <f t="shared" si="1"/>
        <v>1.2665350444225076</v>
      </c>
    </row>
    <row r="149" spans="2:5">
      <c r="B149" s="18"/>
      <c r="C149" s="7" t="s">
        <v>200</v>
      </c>
      <c r="D149" s="40">
        <v>99</v>
      </c>
      <c r="E149" s="21">
        <f t="shared" si="1"/>
        <v>1.295959595959596</v>
      </c>
    </row>
    <row r="150" spans="2:5">
      <c r="B150" s="14"/>
      <c r="C150" s="8" t="s">
        <v>201</v>
      </c>
      <c r="D150" s="38">
        <v>95</v>
      </c>
      <c r="E150" s="22">
        <f t="shared" si="1"/>
        <v>1.3505263157894738</v>
      </c>
    </row>
    <row r="151" spans="2:5">
      <c r="B151" s="17" t="s">
        <v>202</v>
      </c>
      <c r="C151" s="9" t="s">
        <v>203</v>
      </c>
      <c r="D151" s="39">
        <v>93</v>
      </c>
      <c r="E151" s="23">
        <f t="shared" si="1"/>
        <v>1.3795698924731183</v>
      </c>
    </row>
    <row r="152" spans="2:5">
      <c r="B152" s="17"/>
      <c r="C152" s="11" t="s">
        <v>204</v>
      </c>
      <c r="D152" s="35">
        <v>97</v>
      </c>
      <c r="E152" s="21">
        <f t="shared" si="1"/>
        <v>1.3226804123711342</v>
      </c>
    </row>
    <row r="153" spans="2:5">
      <c r="B153" s="17"/>
      <c r="C153" s="11" t="s">
        <v>205</v>
      </c>
      <c r="D153" s="35">
        <v>95.1</v>
      </c>
      <c r="E153" s="21">
        <f t="shared" si="1"/>
        <v>1.3491062039957942</v>
      </c>
    </row>
    <row r="154" spans="2:5">
      <c r="B154" s="17"/>
      <c r="C154" s="11" t="s">
        <v>206</v>
      </c>
      <c r="D154" s="35">
        <v>94.1</v>
      </c>
      <c r="E154" s="21">
        <f t="shared" si="1"/>
        <v>1.3634431455897984</v>
      </c>
    </row>
    <row r="155" spans="2:5">
      <c r="B155" s="17"/>
      <c r="C155" s="11" t="s">
        <v>207</v>
      </c>
      <c r="D155" s="35">
        <v>94.7</v>
      </c>
      <c r="E155" s="21">
        <f t="shared" si="1"/>
        <v>1.3548046462513201</v>
      </c>
    </row>
    <row r="156" spans="2:5">
      <c r="B156" s="17"/>
      <c r="C156" s="11" t="s">
        <v>208</v>
      </c>
      <c r="D156" s="35">
        <v>94.5</v>
      </c>
      <c r="E156" s="21">
        <f t="shared" si="1"/>
        <v>1.3576719576719578</v>
      </c>
    </row>
    <row r="157" spans="2:5">
      <c r="B157" s="17"/>
      <c r="C157" s="11" t="s">
        <v>209</v>
      </c>
      <c r="D157" s="35">
        <v>95</v>
      </c>
      <c r="E157" s="21">
        <f t="shared" si="1"/>
        <v>1.3505263157894738</v>
      </c>
    </row>
    <row r="158" spans="2:5">
      <c r="B158" s="16"/>
      <c r="C158" s="10" t="s">
        <v>210</v>
      </c>
      <c r="D158" s="36">
        <v>97.9</v>
      </c>
      <c r="E158" s="22">
        <f t="shared" si="1"/>
        <v>1.3105209397344229</v>
      </c>
    </row>
    <row r="159" spans="2:5">
      <c r="B159" s="18" t="s">
        <v>211</v>
      </c>
      <c r="C159" s="12" t="s">
        <v>212</v>
      </c>
      <c r="D159" s="37">
        <v>102.5</v>
      </c>
      <c r="E159" s="23">
        <f t="shared" si="1"/>
        <v>1.2517073170731707</v>
      </c>
    </row>
    <row r="160" spans="2:5">
      <c r="B160" s="18"/>
      <c r="C160" s="7" t="s">
        <v>213</v>
      </c>
      <c r="D160" s="40">
        <v>100.5</v>
      </c>
      <c r="E160" s="21">
        <f t="shared" si="1"/>
        <v>1.2766169154228857</v>
      </c>
    </row>
    <row r="161" spans="2:5">
      <c r="B161" s="14"/>
      <c r="C161" s="8" t="s">
        <v>214</v>
      </c>
      <c r="D161" s="38">
        <v>100.5</v>
      </c>
      <c r="E161" s="22">
        <f t="shared" si="1"/>
        <v>1.2766169154228857</v>
      </c>
    </row>
    <row r="162" spans="2:5">
      <c r="B162" s="17" t="s">
        <v>215</v>
      </c>
      <c r="C162" s="9" t="s">
        <v>216</v>
      </c>
      <c r="D162" s="39">
        <v>105.6</v>
      </c>
      <c r="E162" s="23">
        <f t="shared" si="1"/>
        <v>1.2149621212121213</v>
      </c>
    </row>
    <row r="163" spans="2:5">
      <c r="B163" s="16"/>
      <c r="C163" s="10" t="s">
        <v>217</v>
      </c>
      <c r="D163" s="36">
        <v>102.5</v>
      </c>
      <c r="E163" s="22">
        <f t="shared" si="1"/>
        <v>1.2517073170731707</v>
      </c>
    </row>
    <row r="164" spans="2:5">
      <c r="B164" s="18" t="s">
        <v>218</v>
      </c>
      <c r="C164" s="12" t="s">
        <v>219</v>
      </c>
      <c r="D164" s="37">
        <v>97.8</v>
      </c>
      <c r="E164" s="23">
        <f t="shared" ref="E164:E177" si="2">$D$12/D164</f>
        <v>1.3118609406952966</v>
      </c>
    </row>
    <row r="165" spans="2:5">
      <c r="B165" s="18"/>
      <c r="C165" s="7" t="s">
        <v>220</v>
      </c>
      <c r="D165" s="40">
        <v>98.4</v>
      </c>
      <c r="E165" s="21">
        <f t="shared" si="2"/>
        <v>1.3038617886178863</v>
      </c>
    </row>
    <row r="166" spans="2:5">
      <c r="B166" s="18"/>
      <c r="C166" s="7" t="s">
        <v>221</v>
      </c>
      <c r="D166" s="40">
        <v>96.8</v>
      </c>
      <c r="E166" s="21">
        <f t="shared" si="2"/>
        <v>1.325413223140496</v>
      </c>
    </row>
    <row r="167" spans="2:5">
      <c r="B167" s="18"/>
      <c r="C167" s="7" t="s">
        <v>222</v>
      </c>
      <c r="D167" s="40">
        <v>104.5</v>
      </c>
      <c r="E167" s="21">
        <f t="shared" si="2"/>
        <v>1.2277511961722489</v>
      </c>
    </row>
    <row r="168" spans="2:5">
      <c r="B168" s="14"/>
      <c r="C168" s="8" t="s">
        <v>223</v>
      </c>
      <c r="D168" s="38">
        <v>101</v>
      </c>
      <c r="E168" s="22">
        <f t="shared" si="2"/>
        <v>1.2702970297029703</v>
      </c>
    </row>
    <row r="169" spans="2:5">
      <c r="B169" s="17" t="s">
        <v>224</v>
      </c>
      <c r="C169" s="9" t="s">
        <v>225</v>
      </c>
      <c r="D169" s="39">
        <v>120.8</v>
      </c>
      <c r="E169" s="23">
        <f t="shared" si="2"/>
        <v>1.0620860927152318</v>
      </c>
    </row>
    <row r="170" spans="2:5">
      <c r="B170" s="17"/>
      <c r="C170" s="11" t="s">
        <v>226</v>
      </c>
      <c r="D170" s="35">
        <v>117.7</v>
      </c>
      <c r="E170" s="21">
        <f t="shared" si="2"/>
        <v>1.0900594732370434</v>
      </c>
    </row>
    <row r="171" spans="2:5">
      <c r="B171" s="16"/>
      <c r="C171" s="10" t="s">
        <v>227</v>
      </c>
      <c r="D171" s="36">
        <v>105.8</v>
      </c>
      <c r="E171" s="22">
        <f t="shared" si="2"/>
        <v>1.2126654064272213</v>
      </c>
    </row>
    <row r="172" spans="2:5">
      <c r="B172" s="18" t="s">
        <v>228</v>
      </c>
      <c r="C172" s="12" t="s">
        <v>229</v>
      </c>
      <c r="D172" s="37">
        <v>106.6</v>
      </c>
      <c r="E172" s="23">
        <f t="shared" si="2"/>
        <v>1.2035647279549719</v>
      </c>
    </row>
    <row r="173" spans="2:5">
      <c r="B173" s="14"/>
      <c r="C173" s="8" t="s">
        <v>300</v>
      </c>
      <c r="D173" s="38">
        <v>106.1</v>
      </c>
      <c r="E173" s="22">
        <f t="shared" si="2"/>
        <v>1.2092365692742697</v>
      </c>
    </row>
    <row r="174" spans="2:5">
      <c r="B174" s="17" t="s">
        <v>230</v>
      </c>
      <c r="C174" s="9" t="s">
        <v>231</v>
      </c>
      <c r="D174" s="39">
        <v>114</v>
      </c>
      <c r="E174" s="23">
        <f t="shared" si="2"/>
        <v>1.1254385964912281</v>
      </c>
    </row>
    <row r="175" spans="2:5">
      <c r="B175" s="17"/>
      <c r="C175" s="17" t="s">
        <v>301</v>
      </c>
      <c r="D175" s="127">
        <v>107.9</v>
      </c>
      <c r="E175" s="123">
        <f t="shared" si="2"/>
        <v>1.1890639481000926</v>
      </c>
    </row>
    <row r="176" spans="2:5">
      <c r="B176" s="16"/>
      <c r="C176" s="10" t="s">
        <v>232</v>
      </c>
      <c r="D176" s="36">
        <v>112.8</v>
      </c>
      <c r="E176" s="22">
        <f t="shared" si="2"/>
        <v>1.1374113475177305</v>
      </c>
    </row>
    <row r="177" spans="2:5" ht="15" thickBot="1">
      <c r="B177" s="13" t="s">
        <v>233</v>
      </c>
      <c r="C177" s="13" t="s">
        <v>234</v>
      </c>
      <c r="D177" s="42">
        <v>100.5</v>
      </c>
      <c r="E177" s="25">
        <f t="shared" si="2"/>
        <v>1.2766169154228857</v>
      </c>
    </row>
    <row r="178" spans="2:5" ht="15" thickTop="1"/>
  </sheetData>
  <sheetProtection algorithmName="SHA-512" hashValue="TiecAnVuwqF08ErdVkxaOI/91g439gLiJYA2NbChAtRB4HBR3qsqiauEd7lQnl4O2TFvuu3ZENGy8IdTiGtxdQ==" saltValue="wh3lqaY4vpkID1lp76mUww==" spinCount="100000" sheet="1" selectLockedCells="1" selectUnlockedCells="1"/>
  <mergeCells count="3">
    <mergeCell ref="B5:E5"/>
    <mergeCell ref="B1:E1"/>
    <mergeCell ref="B4:E4"/>
  </mergeCells>
  <pageMargins left="0.7" right="0.7" top="0.75" bottom="0.75" header="0.3" footer="0.3"/>
  <pageSetup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pageSetUpPr fitToPage="1"/>
  </sheetPr>
  <dimension ref="A1:S89"/>
  <sheetViews>
    <sheetView zoomScaleNormal="100" workbookViewId="0">
      <selection activeCell="K7" sqref="K7"/>
    </sheetView>
  </sheetViews>
  <sheetFormatPr defaultColWidth="9.08984375" defaultRowHeight="14.5"/>
  <cols>
    <col min="1" max="1" width="2.7265625" style="60" customWidth="1"/>
    <col min="2" max="2" width="12" style="60" customWidth="1"/>
    <col min="3" max="3" width="12.26953125" style="60" customWidth="1"/>
    <col min="4" max="4" width="1.7265625" style="60" customWidth="1"/>
    <col min="5" max="5" width="12" style="60" customWidth="1"/>
    <col min="6" max="6" width="1.7265625" style="60" customWidth="1"/>
    <col min="7" max="7" width="10.81640625" style="60" customWidth="1"/>
    <col min="8" max="8" width="1.7265625" style="60" customWidth="1"/>
    <col min="9" max="9" width="14.36328125" style="60" customWidth="1"/>
    <col min="10" max="10" width="21.08984375" style="60" customWidth="1"/>
    <col min="11" max="11" width="18.26953125" style="61" customWidth="1"/>
    <col min="12" max="12" width="2.7265625" style="60" customWidth="1"/>
    <col min="13" max="13" width="11.7265625" style="60" customWidth="1"/>
    <col min="14" max="15" width="9.08984375" style="60"/>
    <col min="16" max="16" width="10.81640625" style="60" customWidth="1"/>
    <col min="17" max="18" width="9.08984375" style="60"/>
    <col min="19" max="19" width="22.6328125" style="60" bestFit="1" customWidth="1"/>
    <col min="20" max="16384" width="9.08984375" style="60"/>
  </cols>
  <sheetData>
    <row r="1" spans="1:19" s="62" customFormat="1" ht="24" customHeight="1">
      <c r="B1" s="357" t="s">
        <v>240</v>
      </c>
      <c r="C1" s="357"/>
      <c r="D1" s="357"/>
      <c r="E1" s="357"/>
      <c r="F1" s="357"/>
      <c r="G1" s="357"/>
      <c r="H1" s="357"/>
      <c r="I1" s="357"/>
      <c r="J1" s="357"/>
      <c r="K1" s="357"/>
      <c r="M1" s="202"/>
      <c r="N1" s="202"/>
      <c r="O1" s="202"/>
      <c r="P1" s="202"/>
      <c r="Q1" s="202"/>
    </row>
    <row r="2" spans="1:19">
      <c r="A2" s="61"/>
      <c r="M2" s="67"/>
      <c r="N2" s="67"/>
      <c r="O2" s="67"/>
      <c r="P2" s="67"/>
      <c r="Q2" s="67"/>
    </row>
    <row r="3" spans="1:19">
      <c r="A3" s="61"/>
      <c r="B3" s="185" t="s">
        <v>361</v>
      </c>
      <c r="C3" s="26"/>
      <c r="D3" s="30"/>
      <c r="E3" s="30"/>
      <c r="M3" s="67"/>
      <c r="N3" s="67"/>
      <c r="O3" s="67"/>
      <c r="P3" s="67"/>
      <c r="Q3" s="67"/>
    </row>
    <row r="4" spans="1:19" ht="15" customHeight="1">
      <c r="A4" s="61"/>
      <c r="B4" s="352" t="s">
        <v>364</v>
      </c>
      <c r="C4" s="352"/>
      <c r="D4" s="352"/>
      <c r="E4" s="352"/>
      <c r="F4" s="352"/>
      <c r="G4" s="352"/>
      <c r="H4" s="352"/>
      <c r="I4" s="352"/>
      <c r="J4" s="352"/>
      <c r="K4" s="352"/>
      <c r="M4" s="67"/>
      <c r="N4" s="67"/>
      <c r="O4" s="67"/>
      <c r="P4" s="67"/>
      <c r="Q4" s="67"/>
    </row>
    <row r="5" spans="1:19">
      <c r="A5" s="61"/>
      <c r="B5" s="352"/>
      <c r="C5" s="352"/>
      <c r="D5" s="352"/>
      <c r="E5" s="352"/>
      <c r="F5" s="352"/>
      <c r="G5" s="352"/>
      <c r="H5" s="352"/>
      <c r="I5" s="352"/>
      <c r="J5" s="352"/>
      <c r="K5" s="352"/>
      <c r="M5" s="67"/>
      <c r="N5" s="67"/>
      <c r="O5" s="67"/>
      <c r="P5" s="67"/>
      <c r="Q5" s="67"/>
    </row>
    <row r="6" spans="1:19" ht="15" customHeight="1">
      <c r="B6" s="188"/>
      <c r="C6" s="188"/>
      <c r="D6" s="188"/>
      <c r="E6" s="188"/>
      <c r="F6" s="188"/>
      <c r="G6" s="190"/>
      <c r="H6" s="188"/>
      <c r="I6" s="188"/>
      <c r="J6" s="188"/>
      <c r="K6" s="189"/>
      <c r="L6" s="188"/>
      <c r="M6" s="67"/>
      <c r="N6" s="67"/>
      <c r="O6" s="67"/>
      <c r="P6" s="67"/>
      <c r="Q6" s="67"/>
    </row>
    <row r="7" spans="1:19" s="62" customFormat="1" ht="20.149999999999999" customHeight="1">
      <c r="B7" s="191" t="s">
        <v>236</v>
      </c>
      <c r="C7" s="186"/>
      <c r="D7" s="186"/>
      <c r="E7" s="186"/>
      <c r="F7" s="186"/>
      <c r="G7" s="186"/>
      <c r="H7" s="186"/>
      <c r="I7" s="186"/>
      <c r="J7" s="187"/>
      <c r="K7" s="197">
        <v>2017</v>
      </c>
      <c r="L7" s="187"/>
      <c r="M7" s="202"/>
      <c r="N7" s="202"/>
      <c r="O7" s="202"/>
      <c r="P7" s="202"/>
      <c r="Q7" s="202"/>
    </row>
    <row r="8" spans="1:19" ht="15.5">
      <c r="B8" s="192" t="s">
        <v>20</v>
      </c>
      <c r="C8" s="188"/>
      <c r="D8" s="188"/>
      <c r="E8" s="188"/>
      <c r="F8" s="188"/>
      <c r="G8" s="188"/>
      <c r="H8" s="188"/>
      <c r="I8" s="188"/>
      <c r="J8" s="189"/>
      <c r="K8" s="198"/>
      <c r="L8" s="189"/>
      <c r="M8" s="67"/>
      <c r="N8" s="67"/>
      <c r="O8" s="67"/>
      <c r="P8" s="67"/>
      <c r="Q8" s="67"/>
    </row>
    <row r="9" spans="1:19" ht="10" customHeight="1">
      <c r="B9" s="193"/>
      <c r="C9" s="188"/>
      <c r="D9" s="188"/>
      <c r="E9" s="188"/>
      <c r="F9" s="188"/>
      <c r="G9" s="188"/>
      <c r="H9" s="188"/>
      <c r="I9" s="188"/>
      <c r="J9" s="189"/>
      <c r="K9" s="198"/>
      <c r="L9" s="189"/>
      <c r="M9" s="67"/>
      <c r="N9" s="67"/>
      <c r="O9" s="67"/>
      <c r="P9" s="67"/>
      <c r="Q9" s="67"/>
    </row>
    <row r="10" spans="1:19" s="62" customFormat="1" ht="20.149999999999999" customHeight="1">
      <c r="B10" s="191" t="s">
        <v>237</v>
      </c>
      <c r="C10" s="186"/>
      <c r="D10" s="186"/>
      <c r="E10" s="186"/>
      <c r="F10" s="186"/>
      <c r="G10" s="186"/>
      <c r="H10" s="186"/>
      <c r="I10" s="186"/>
      <c r="J10" s="187"/>
      <c r="K10" s="197">
        <v>2030</v>
      </c>
      <c r="L10" s="187"/>
      <c r="M10" s="202"/>
      <c r="N10" s="202"/>
      <c r="O10" s="202"/>
      <c r="P10" s="202"/>
      <c r="Q10" s="202"/>
    </row>
    <row r="11" spans="1:19" ht="15.5">
      <c r="B11" s="192" t="s">
        <v>382</v>
      </c>
      <c r="C11" s="188"/>
      <c r="D11" s="188"/>
      <c r="E11" s="188"/>
      <c r="F11" s="188"/>
      <c r="G11" s="188"/>
      <c r="H11" s="188"/>
      <c r="I11" s="188"/>
      <c r="J11" s="189"/>
      <c r="K11" s="199"/>
      <c r="L11" s="189"/>
      <c r="M11" s="67"/>
      <c r="N11" s="67"/>
      <c r="O11" s="67"/>
      <c r="P11" s="67"/>
      <c r="Q11" s="67"/>
    </row>
    <row r="12" spans="1:19" ht="10" customHeight="1" thickBot="1">
      <c r="B12" s="188"/>
      <c r="C12" s="188"/>
      <c r="D12" s="188"/>
      <c r="E12" s="188"/>
      <c r="F12" s="188"/>
      <c r="G12" s="188"/>
      <c r="H12" s="188"/>
      <c r="I12" s="188"/>
      <c r="J12" s="188"/>
      <c r="K12" s="199"/>
      <c r="L12" s="188"/>
      <c r="M12" s="67"/>
      <c r="N12" s="67"/>
      <c r="O12" s="67"/>
      <c r="P12" s="67"/>
      <c r="Q12" s="67"/>
    </row>
    <row r="13" spans="1:19" ht="16" hidden="1" thickBot="1">
      <c r="B13" s="193"/>
      <c r="C13" s="188"/>
      <c r="D13" s="188"/>
      <c r="E13" s="188"/>
      <c r="F13" s="188"/>
      <c r="G13" s="188"/>
      <c r="H13" s="188"/>
      <c r="I13" s="188"/>
      <c r="J13" s="188"/>
      <c r="K13" s="200"/>
      <c r="L13" s="188"/>
      <c r="M13" s="67"/>
      <c r="N13" s="67"/>
      <c r="O13" s="67"/>
      <c r="P13" s="67"/>
      <c r="Q13" s="67"/>
    </row>
    <row r="14" spans="1:19" ht="16" hidden="1" thickBot="1">
      <c r="B14" s="188"/>
      <c r="C14" s="188"/>
      <c r="D14" s="188"/>
      <c r="E14" s="188"/>
      <c r="F14" s="188"/>
      <c r="G14" s="188"/>
      <c r="H14" s="188"/>
      <c r="I14" s="188"/>
      <c r="J14" s="188"/>
      <c r="K14" s="200"/>
      <c r="L14" s="188"/>
      <c r="M14" s="67"/>
      <c r="N14" s="67"/>
      <c r="O14" s="67"/>
      <c r="P14" s="67"/>
      <c r="Q14" s="67"/>
      <c r="S14" s="63"/>
    </row>
    <row r="15" spans="1:19" ht="16" hidden="1" thickBot="1">
      <c r="B15" s="188"/>
      <c r="C15" s="188"/>
      <c r="D15" s="188"/>
      <c r="E15" s="188"/>
      <c r="F15" s="188"/>
      <c r="G15" s="188"/>
      <c r="H15" s="188"/>
      <c r="I15" s="188"/>
      <c r="J15" s="188"/>
      <c r="K15" s="200"/>
      <c r="L15" s="188"/>
      <c r="M15" s="67"/>
      <c r="N15" s="67"/>
      <c r="O15" s="67"/>
      <c r="P15" s="67"/>
      <c r="Q15" s="67"/>
      <c r="S15" s="64"/>
    </row>
    <row r="16" spans="1:19" ht="16" hidden="1" thickBot="1">
      <c r="B16" s="188"/>
      <c r="C16" s="188"/>
      <c r="D16" s="188"/>
      <c r="E16" s="188"/>
      <c r="F16" s="188"/>
      <c r="G16" s="188"/>
      <c r="H16" s="188"/>
      <c r="I16" s="188"/>
      <c r="J16" s="188"/>
      <c r="K16" s="200"/>
      <c r="L16" s="188"/>
      <c r="M16" s="67"/>
      <c r="N16" s="67"/>
      <c r="O16" s="67"/>
      <c r="P16" s="67"/>
      <c r="Q16" s="67"/>
    </row>
    <row r="17" spans="2:17" ht="16" hidden="1" thickBot="1">
      <c r="B17" s="188"/>
      <c r="C17" s="188"/>
      <c r="D17" s="188"/>
      <c r="E17" s="188"/>
      <c r="F17" s="188"/>
      <c r="G17" s="188"/>
      <c r="H17" s="188"/>
      <c r="I17" s="188"/>
      <c r="J17" s="188"/>
      <c r="K17" s="200"/>
      <c r="L17" s="188"/>
      <c r="M17" s="67"/>
      <c r="N17" s="67"/>
      <c r="O17" s="67"/>
      <c r="P17" s="67"/>
      <c r="Q17" s="67"/>
    </row>
    <row r="18" spans="2:17" ht="16" hidden="1" thickBot="1">
      <c r="B18" s="188"/>
      <c r="C18" s="188"/>
      <c r="D18" s="188"/>
      <c r="E18" s="188"/>
      <c r="F18" s="188"/>
      <c r="G18" s="188"/>
      <c r="H18" s="188"/>
      <c r="I18" s="188"/>
      <c r="J18" s="188"/>
      <c r="K18" s="200"/>
      <c r="L18" s="188"/>
      <c r="M18" s="67"/>
      <c r="N18" s="67"/>
      <c r="O18" s="67"/>
      <c r="P18" s="67"/>
      <c r="Q18" s="67"/>
    </row>
    <row r="19" spans="2:17" ht="16" hidden="1" thickBot="1">
      <c r="B19" s="188"/>
      <c r="C19" s="188"/>
      <c r="D19" s="188"/>
      <c r="E19" s="188"/>
      <c r="F19" s="188"/>
      <c r="G19" s="188"/>
      <c r="H19" s="188"/>
      <c r="I19" s="188"/>
      <c r="J19" s="188"/>
      <c r="K19" s="200"/>
      <c r="L19" s="188"/>
      <c r="M19" s="67"/>
      <c r="N19" s="67"/>
      <c r="O19" s="67"/>
      <c r="P19" s="67"/>
      <c r="Q19" s="67"/>
    </row>
    <row r="20" spans="2:17" ht="16" hidden="1" thickBot="1">
      <c r="B20" s="188"/>
      <c r="C20" s="188"/>
      <c r="D20" s="188"/>
      <c r="E20" s="188"/>
      <c r="F20" s="188"/>
      <c r="G20" s="188"/>
      <c r="H20" s="188"/>
      <c r="I20" s="188"/>
      <c r="J20" s="188"/>
      <c r="K20" s="200"/>
      <c r="L20" s="188"/>
      <c r="M20" s="67"/>
      <c r="N20" s="67"/>
      <c r="O20" s="67"/>
      <c r="P20" s="67"/>
      <c r="Q20" s="67"/>
    </row>
    <row r="21" spans="2:17" ht="16" hidden="1" thickBot="1">
      <c r="B21" s="188"/>
      <c r="C21" s="188"/>
      <c r="D21" s="188"/>
      <c r="E21" s="188"/>
      <c r="F21" s="188"/>
      <c r="G21" s="188"/>
      <c r="H21" s="188"/>
      <c r="I21" s="188"/>
      <c r="J21" s="188"/>
      <c r="K21" s="200"/>
      <c r="L21" s="188"/>
      <c r="M21" s="67"/>
      <c r="N21" s="67"/>
      <c r="O21" s="67"/>
      <c r="P21" s="67"/>
      <c r="Q21" s="67"/>
    </row>
    <row r="22" spans="2:17" ht="16" hidden="1" thickBot="1">
      <c r="B22" s="188"/>
      <c r="C22" s="188"/>
      <c r="D22" s="188"/>
      <c r="E22" s="188"/>
      <c r="F22" s="188"/>
      <c r="G22" s="188"/>
      <c r="H22" s="188"/>
      <c r="I22" s="188"/>
      <c r="J22" s="188"/>
      <c r="K22" s="200"/>
      <c r="L22" s="188"/>
      <c r="M22" s="67"/>
      <c r="N22" s="67"/>
      <c r="O22" s="67"/>
      <c r="P22" s="67"/>
      <c r="Q22" s="67"/>
    </row>
    <row r="23" spans="2:17" ht="16" hidden="1" thickBot="1">
      <c r="B23" s="188"/>
      <c r="C23" s="188"/>
      <c r="D23" s="188"/>
      <c r="E23" s="188"/>
      <c r="F23" s="188"/>
      <c r="G23" s="188"/>
      <c r="H23" s="188"/>
      <c r="I23" s="188"/>
      <c r="J23" s="188"/>
      <c r="K23" s="200"/>
      <c r="L23" s="188"/>
      <c r="M23" s="67"/>
      <c r="N23" s="67"/>
      <c r="O23" s="67"/>
      <c r="P23" s="67"/>
      <c r="Q23" s="67"/>
    </row>
    <row r="24" spans="2:17" ht="16" hidden="1" thickBot="1">
      <c r="B24" s="188"/>
      <c r="C24" s="188"/>
      <c r="D24" s="188"/>
      <c r="E24" s="188"/>
      <c r="F24" s="188"/>
      <c r="G24" s="188"/>
      <c r="H24" s="188"/>
      <c r="I24" s="188"/>
      <c r="J24" s="188"/>
      <c r="K24" s="200"/>
      <c r="L24" s="188"/>
      <c r="M24" s="67"/>
      <c r="N24" s="67"/>
      <c r="O24" s="67"/>
      <c r="P24" s="67"/>
      <c r="Q24" s="67"/>
    </row>
    <row r="25" spans="2:17" ht="16" hidden="1" thickBot="1">
      <c r="B25" s="188"/>
      <c r="C25" s="188"/>
      <c r="D25" s="188"/>
      <c r="E25" s="188"/>
      <c r="F25" s="188"/>
      <c r="G25" s="188"/>
      <c r="H25" s="188"/>
      <c r="I25" s="188"/>
      <c r="J25" s="188"/>
      <c r="K25" s="200"/>
      <c r="L25" s="188"/>
      <c r="M25" s="67"/>
      <c r="N25" s="67"/>
      <c r="O25" s="67"/>
      <c r="P25" s="67"/>
      <c r="Q25" s="67"/>
    </row>
    <row r="26" spans="2:17" ht="16" hidden="1" thickBot="1">
      <c r="B26" s="188"/>
      <c r="C26" s="188"/>
      <c r="D26" s="188"/>
      <c r="E26" s="188"/>
      <c r="F26" s="188"/>
      <c r="G26" s="188"/>
      <c r="H26" s="188"/>
      <c r="I26" s="188"/>
      <c r="J26" s="188"/>
      <c r="K26" s="200"/>
      <c r="L26" s="188"/>
      <c r="M26" s="67"/>
      <c r="N26" s="67"/>
      <c r="O26" s="67"/>
      <c r="P26" s="67"/>
      <c r="Q26" s="67"/>
    </row>
    <row r="27" spans="2:17" ht="16" hidden="1" thickBot="1">
      <c r="B27" s="188"/>
      <c r="C27" s="188"/>
      <c r="D27" s="188"/>
      <c r="E27" s="188"/>
      <c r="F27" s="188"/>
      <c r="G27" s="188"/>
      <c r="H27" s="188"/>
      <c r="I27" s="188"/>
      <c r="J27" s="188"/>
      <c r="K27" s="200"/>
      <c r="L27" s="188"/>
      <c r="M27" s="67"/>
      <c r="N27" s="67"/>
      <c r="O27" s="67"/>
      <c r="P27" s="67"/>
      <c r="Q27" s="67"/>
    </row>
    <row r="28" spans="2:17" ht="16" hidden="1" thickBot="1">
      <c r="B28" s="188"/>
      <c r="C28" s="188"/>
      <c r="D28" s="188"/>
      <c r="E28" s="188"/>
      <c r="F28" s="188"/>
      <c r="G28" s="188"/>
      <c r="H28" s="188"/>
      <c r="I28" s="188"/>
      <c r="J28" s="188"/>
      <c r="K28" s="200"/>
      <c r="L28" s="188"/>
      <c r="M28" s="67"/>
      <c r="N28" s="67"/>
      <c r="O28" s="67"/>
      <c r="P28" s="67"/>
      <c r="Q28" s="67"/>
    </row>
    <row r="29" spans="2:17" ht="16" hidden="1" thickBot="1">
      <c r="B29" s="188"/>
      <c r="C29" s="188"/>
      <c r="D29" s="188"/>
      <c r="E29" s="188"/>
      <c r="F29" s="188"/>
      <c r="G29" s="188"/>
      <c r="H29" s="188"/>
      <c r="I29" s="188"/>
      <c r="J29" s="188"/>
      <c r="K29" s="200"/>
      <c r="L29" s="188"/>
      <c r="M29" s="67"/>
      <c r="N29" s="67"/>
      <c r="O29" s="67"/>
      <c r="P29" s="67"/>
      <c r="Q29" s="67"/>
    </row>
    <row r="30" spans="2:17" ht="16" hidden="1" thickBot="1">
      <c r="B30" s="188"/>
      <c r="C30" s="188"/>
      <c r="D30" s="188"/>
      <c r="E30" s="188"/>
      <c r="F30" s="188"/>
      <c r="G30" s="188"/>
      <c r="H30" s="188"/>
      <c r="I30" s="188"/>
      <c r="J30" s="188"/>
      <c r="K30" s="200"/>
      <c r="L30" s="188"/>
      <c r="M30" s="67"/>
      <c r="N30" s="67"/>
      <c r="O30" s="67"/>
      <c r="P30" s="67"/>
      <c r="Q30" s="67"/>
    </row>
    <row r="31" spans="2:17" ht="16" hidden="1" thickBot="1">
      <c r="B31" s="188"/>
      <c r="C31" s="188"/>
      <c r="D31" s="188"/>
      <c r="E31" s="188"/>
      <c r="F31" s="188"/>
      <c r="G31" s="188"/>
      <c r="H31" s="188"/>
      <c r="I31" s="188"/>
      <c r="J31" s="188"/>
      <c r="K31" s="200"/>
      <c r="L31" s="188"/>
      <c r="M31" s="67"/>
      <c r="N31" s="67"/>
      <c r="O31" s="67"/>
      <c r="P31" s="67"/>
      <c r="Q31" s="67"/>
    </row>
    <row r="32" spans="2:17" ht="16" hidden="1" thickBot="1">
      <c r="B32" s="188"/>
      <c r="C32" s="188"/>
      <c r="D32" s="188"/>
      <c r="E32" s="188"/>
      <c r="F32" s="188"/>
      <c r="G32" s="188"/>
      <c r="H32" s="188"/>
      <c r="I32" s="188"/>
      <c r="J32" s="188"/>
      <c r="K32" s="200"/>
      <c r="L32" s="188"/>
      <c r="M32" s="67"/>
      <c r="N32" s="67"/>
      <c r="O32" s="67"/>
      <c r="P32" s="67"/>
      <c r="Q32" s="67"/>
    </row>
    <row r="33" spans="2:17" ht="16" hidden="1" thickBot="1">
      <c r="B33" s="188"/>
      <c r="C33" s="188"/>
      <c r="D33" s="188"/>
      <c r="E33" s="188"/>
      <c r="F33" s="188"/>
      <c r="G33" s="188"/>
      <c r="H33" s="188"/>
      <c r="I33" s="188"/>
      <c r="J33" s="188"/>
      <c r="K33" s="200"/>
      <c r="L33" s="188"/>
      <c r="M33" s="67"/>
      <c r="N33" s="67"/>
      <c r="O33" s="67"/>
      <c r="P33" s="67"/>
      <c r="Q33" s="67"/>
    </row>
    <row r="34" spans="2:17" s="62" customFormat="1" ht="20.149999999999999" customHeight="1" thickBot="1">
      <c r="B34" s="194" t="s">
        <v>367</v>
      </c>
      <c r="C34" s="186"/>
      <c r="D34" s="186"/>
      <c r="E34" s="186"/>
      <c r="F34" s="186"/>
      <c r="G34" s="186"/>
      <c r="H34" s="186"/>
      <c r="I34" s="186"/>
      <c r="J34" s="186"/>
      <c r="K34" s="201">
        <f>J57*J58*J59*J60*J61*J62*J63*J64*J65*J66*J67*J68*J69*J70*J71*J72*J73*J74*J75*J76*J77*J78*J79*J80*J81*J82*J83*J84*J85*J86*J87*J88</f>
        <v>1.866041359294857</v>
      </c>
      <c r="L34" s="186"/>
      <c r="M34" s="202"/>
      <c r="N34" s="202"/>
      <c r="O34" s="202"/>
      <c r="P34" s="202"/>
      <c r="Q34" s="202"/>
    </row>
    <row r="35" spans="2:17">
      <c r="B35" s="195" t="s">
        <v>45</v>
      </c>
      <c r="C35" s="188"/>
      <c r="D35" s="188"/>
      <c r="E35" s="188"/>
      <c r="F35" s="188"/>
      <c r="G35" s="188"/>
      <c r="H35" s="188"/>
      <c r="I35" s="188"/>
      <c r="J35" s="188"/>
      <c r="K35" s="188"/>
      <c r="L35" s="188"/>
      <c r="M35" s="67"/>
      <c r="N35" s="67"/>
      <c r="O35" s="67"/>
      <c r="P35" s="67"/>
      <c r="Q35" s="67"/>
    </row>
    <row r="36" spans="2:17" ht="10" customHeight="1">
      <c r="B36" s="188"/>
      <c r="C36" s="188"/>
      <c r="D36" s="188"/>
      <c r="E36" s="188"/>
      <c r="F36" s="188"/>
      <c r="G36" s="188"/>
      <c r="H36" s="188"/>
      <c r="I36" s="188"/>
      <c r="J36" s="188"/>
      <c r="K36" s="196"/>
      <c r="L36" s="188"/>
      <c r="M36" s="67"/>
      <c r="N36" s="67"/>
      <c r="O36" s="67"/>
      <c r="P36" s="67"/>
      <c r="Q36" s="67"/>
    </row>
    <row r="37" spans="2:17">
      <c r="M37" s="67"/>
      <c r="N37" s="67"/>
      <c r="O37" s="67"/>
      <c r="P37" s="67"/>
      <c r="Q37" s="67"/>
    </row>
    <row r="38" spans="2:17" ht="15" thickBot="1">
      <c r="M38" s="67"/>
      <c r="N38" s="67"/>
      <c r="O38" s="67"/>
      <c r="P38" s="67"/>
      <c r="Q38" s="67"/>
    </row>
    <row r="39" spans="2:17" ht="15" thickTop="1">
      <c r="B39" s="65"/>
      <c r="C39" s="65"/>
      <c r="D39" s="65"/>
      <c r="E39" s="65"/>
      <c r="F39" s="65"/>
      <c r="G39" s="65"/>
      <c r="H39" s="65"/>
      <c r="I39" s="65"/>
      <c r="J39" s="65"/>
      <c r="K39" s="66"/>
      <c r="L39" s="65"/>
      <c r="M39" s="67"/>
      <c r="N39" s="67"/>
      <c r="O39" s="67"/>
      <c r="P39" s="67"/>
      <c r="Q39" s="67"/>
    </row>
    <row r="40" spans="2:17">
      <c r="B40" s="67"/>
      <c r="C40" s="67"/>
      <c r="D40" s="67"/>
      <c r="E40" s="67"/>
      <c r="F40" s="67"/>
      <c r="G40" s="67"/>
      <c r="H40" s="67"/>
      <c r="I40" s="67"/>
      <c r="J40" s="67"/>
      <c r="K40" s="68"/>
      <c r="L40" s="67"/>
      <c r="M40" s="67"/>
      <c r="N40" s="67"/>
      <c r="O40" s="67"/>
      <c r="P40" s="67"/>
      <c r="Q40" s="67"/>
    </row>
    <row r="41" spans="2:17">
      <c r="B41" s="67"/>
      <c r="C41" s="67"/>
      <c r="D41" s="67"/>
      <c r="E41" s="67"/>
      <c r="F41" s="67"/>
      <c r="G41" s="67"/>
      <c r="H41" s="67"/>
      <c r="I41" s="67"/>
      <c r="J41" s="67"/>
      <c r="K41" s="68"/>
      <c r="L41" s="67"/>
      <c r="M41" s="67"/>
      <c r="N41" s="67"/>
      <c r="O41" s="67"/>
      <c r="P41" s="67"/>
      <c r="Q41" s="67"/>
    </row>
    <row r="42" spans="2:17">
      <c r="B42" s="67"/>
      <c r="C42" s="67"/>
      <c r="D42" s="67"/>
      <c r="E42" s="67"/>
      <c r="F42" s="67"/>
      <c r="G42" s="67"/>
      <c r="H42" s="67"/>
      <c r="I42" s="67"/>
      <c r="J42" s="67"/>
      <c r="K42" s="68"/>
      <c r="L42" s="67"/>
      <c r="M42" s="67"/>
      <c r="N42" s="67"/>
      <c r="O42" s="67"/>
      <c r="P42" s="67"/>
    </row>
    <row r="43" spans="2:17" ht="15" thickBot="1"/>
    <row r="44" spans="2:17">
      <c r="B44" s="353" t="s">
        <v>14</v>
      </c>
      <c r="C44" s="354"/>
      <c r="D44" s="354"/>
      <c r="E44" s="354"/>
      <c r="F44" s="354"/>
      <c r="G44" s="355"/>
      <c r="H44" s="67"/>
      <c r="I44" s="67"/>
      <c r="J44" s="67"/>
      <c r="K44" s="68"/>
      <c r="L44" s="67"/>
      <c r="M44" s="67"/>
    </row>
    <row r="45" spans="2:17">
      <c r="B45" s="69"/>
      <c r="C45" s="70"/>
      <c r="D45" s="70"/>
      <c r="E45" s="70"/>
      <c r="F45" s="71"/>
      <c r="G45" s="72"/>
      <c r="H45" s="67"/>
      <c r="I45" s="73"/>
      <c r="J45" s="67"/>
      <c r="K45" s="68"/>
      <c r="L45" s="67"/>
      <c r="M45" s="73"/>
    </row>
    <row r="46" spans="2:17" ht="43.5">
      <c r="B46" s="74" t="s">
        <v>19</v>
      </c>
      <c r="C46" s="75" t="s">
        <v>15</v>
      </c>
      <c r="D46" s="70"/>
      <c r="E46" s="75" t="s">
        <v>16</v>
      </c>
      <c r="F46" s="76"/>
      <c r="G46" s="77" t="s">
        <v>17</v>
      </c>
      <c r="H46" s="67"/>
      <c r="I46" s="73"/>
      <c r="J46" s="78"/>
      <c r="L46" s="67"/>
      <c r="M46" s="73"/>
    </row>
    <row r="47" spans="2:17">
      <c r="B47" s="69"/>
      <c r="C47" s="70"/>
      <c r="D47" s="70"/>
      <c r="E47" s="70"/>
      <c r="F47" s="71"/>
      <c r="G47" s="79"/>
      <c r="H47" s="67"/>
      <c r="I47" s="80"/>
      <c r="K47" s="60"/>
      <c r="L47" s="67"/>
      <c r="M47" s="67"/>
    </row>
    <row r="48" spans="2:17">
      <c r="B48" s="81" t="s">
        <v>18</v>
      </c>
      <c r="C48" s="82">
        <v>100</v>
      </c>
      <c r="D48" s="70"/>
      <c r="E48" s="70"/>
      <c r="F48" s="71"/>
      <c r="G48" s="83"/>
      <c r="H48" s="67"/>
      <c r="I48" s="80"/>
      <c r="K48" s="60"/>
      <c r="L48" s="67"/>
      <c r="M48" s="67"/>
    </row>
    <row r="49" spans="2:16">
      <c r="B49" s="84"/>
      <c r="C49" s="82"/>
      <c r="D49" s="70"/>
      <c r="E49" s="70"/>
      <c r="F49" s="71"/>
      <c r="G49" s="83"/>
      <c r="H49" s="67"/>
      <c r="I49" s="67"/>
      <c r="K49" s="60"/>
      <c r="L49" s="67"/>
      <c r="M49" s="67"/>
    </row>
    <row r="50" spans="2:16">
      <c r="B50" s="85">
        <v>1992</v>
      </c>
      <c r="C50" s="82">
        <v>3136.74</v>
      </c>
      <c r="D50" s="70"/>
      <c r="E50" s="70"/>
      <c r="F50" s="71"/>
      <c r="G50" s="83"/>
      <c r="H50" s="67"/>
      <c r="I50" s="86"/>
      <c r="L50" s="67"/>
      <c r="M50" s="87"/>
    </row>
    <row r="51" spans="2:16">
      <c r="B51" s="85">
        <f>1+B50</f>
        <v>1993</v>
      </c>
      <c r="C51" s="82">
        <v>3373.95</v>
      </c>
      <c r="D51" s="70"/>
      <c r="E51" s="82">
        <f t="shared" ref="E51:E71" si="0">+C51-C50</f>
        <v>237.21000000000004</v>
      </c>
      <c r="F51" s="71"/>
      <c r="G51" s="88">
        <f t="shared" ref="G51:G71" si="1">(C51/C50)-1</f>
        <v>7.5623099141146621E-2</v>
      </c>
      <c r="H51" s="67"/>
      <c r="I51" s="86"/>
    </row>
    <row r="52" spans="2:16">
      <c r="B52" s="85">
        <f t="shared" ref="B52:B73" si="2">1+B51</f>
        <v>1994</v>
      </c>
      <c r="C52" s="82">
        <v>3424.95</v>
      </c>
      <c r="D52" s="70"/>
      <c r="E52" s="82">
        <f t="shared" si="0"/>
        <v>51</v>
      </c>
      <c r="F52" s="71"/>
      <c r="G52" s="88">
        <f t="shared" si="1"/>
        <v>1.5115813808740608E-2</v>
      </c>
      <c r="H52" s="67"/>
      <c r="I52" s="86"/>
    </row>
    <row r="53" spans="2:16">
      <c r="B53" s="85">
        <f t="shared" si="2"/>
        <v>1995</v>
      </c>
      <c r="C53" s="82">
        <v>3459.88</v>
      </c>
      <c r="D53" s="70"/>
      <c r="E53" s="82">
        <f t="shared" si="0"/>
        <v>34.930000000000291</v>
      </c>
      <c r="F53" s="71"/>
      <c r="G53" s="88">
        <f t="shared" si="1"/>
        <v>1.0198689031956754E-2</v>
      </c>
      <c r="H53" s="67"/>
      <c r="I53" s="86"/>
    </row>
    <row r="54" spans="2:16">
      <c r="B54" s="85">
        <f t="shared" si="2"/>
        <v>1996</v>
      </c>
      <c r="C54" s="82">
        <v>3688.3</v>
      </c>
      <c r="D54" s="70"/>
      <c r="E54" s="82">
        <f t="shared" si="0"/>
        <v>228.42000000000007</v>
      </c>
      <c r="F54" s="71"/>
      <c r="G54" s="88">
        <f t="shared" si="1"/>
        <v>6.6019630738638257E-2</v>
      </c>
      <c r="H54" s="67"/>
      <c r="I54" s="86"/>
    </row>
    <row r="55" spans="2:16">
      <c r="B55" s="85">
        <f t="shared" si="2"/>
        <v>1997</v>
      </c>
      <c r="C55" s="82">
        <v>3749.42</v>
      </c>
      <c r="D55" s="70"/>
      <c r="E55" s="82">
        <f t="shared" si="0"/>
        <v>61.119999999999891</v>
      </c>
      <c r="F55" s="71"/>
      <c r="G55" s="88">
        <f t="shared" si="1"/>
        <v>1.6571320120380539E-2</v>
      </c>
      <c r="H55" s="67"/>
      <c r="I55" s="86"/>
      <c r="J55" s="89" t="s">
        <v>239</v>
      </c>
    </row>
    <row r="56" spans="2:16">
      <c r="B56" s="85">
        <f t="shared" si="2"/>
        <v>1998</v>
      </c>
      <c r="C56" s="82">
        <v>3848.15</v>
      </c>
      <c r="D56" s="70"/>
      <c r="E56" s="82">
        <f t="shared" si="0"/>
        <v>98.730000000000018</v>
      </c>
      <c r="F56" s="71"/>
      <c r="G56" s="88">
        <f t="shared" si="1"/>
        <v>2.6332072693910025E-2</v>
      </c>
      <c r="H56" s="67"/>
      <c r="I56" s="86"/>
    </row>
    <row r="57" spans="2:16">
      <c r="B57" s="85">
        <f t="shared" si="2"/>
        <v>1999</v>
      </c>
      <c r="C57" s="82">
        <v>3857.94</v>
      </c>
      <c r="D57" s="70"/>
      <c r="E57" s="82">
        <f t="shared" si="0"/>
        <v>9.7899999999999636</v>
      </c>
      <c r="F57" s="71"/>
      <c r="G57" s="88">
        <f t="shared" si="1"/>
        <v>2.5440796226758877E-3</v>
      </c>
      <c r="H57" s="67"/>
      <c r="I57" s="90"/>
      <c r="J57" s="91">
        <f t="shared" ref="J57:J59" si="3">1+K57</f>
        <v>1</v>
      </c>
      <c r="K57" s="92">
        <f t="shared" ref="K57:K80" si="4">IF($K$7&gt;B57,0,G57)</f>
        <v>0</v>
      </c>
      <c r="L57" s="93"/>
      <c r="M57" s="93" t="s">
        <v>21</v>
      </c>
      <c r="N57" s="93" t="s">
        <v>44</v>
      </c>
      <c r="O57" s="93"/>
      <c r="P57" s="94"/>
    </row>
    <row r="58" spans="2:16">
      <c r="B58" s="85">
        <f t="shared" si="2"/>
        <v>2000</v>
      </c>
      <c r="C58" s="82">
        <v>3871.88</v>
      </c>
      <c r="D58" s="70"/>
      <c r="E58" s="82">
        <f t="shared" si="0"/>
        <v>13.940000000000055</v>
      </c>
      <c r="F58" s="71"/>
      <c r="G58" s="88">
        <f t="shared" si="1"/>
        <v>3.6133273197613835E-3</v>
      </c>
      <c r="H58" s="67"/>
      <c r="I58" s="86"/>
      <c r="J58" s="95">
        <f t="shared" si="3"/>
        <v>1</v>
      </c>
      <c r="K58" s="96">
        <f t="shared" si="4"/>
        <v>0</v>
      </c>
      <c r="L58" s="70"/>
      <c r="M58" s="70" t="s">
        <v>22</v>
      </c>
      <c r="N58" s="70" t="s">
        <v>44</v>
      </c>
      <c r="O58" s="70"/>
      <c r="P58" s="97"/>
    </row>
    <row r="59" spans="2:16">
      <c r="B59" s="85">
        <f t="shared" si="2"/>
        <v>2001</v>
      </c>
      <c r="C59" s="82">
        <v>4010.72</v>
      </c>
      <c r="D59" s="70"/>
      <c r="E59" s="82">
        <f t="shared" si="0"/>
        <v>138.83999999999969</v>
      </c>
      <c r="F59" s="71"/>
      <c r="G59" s="88">
        <f t="shared" si="1"/>
        <v>3.5858549335206602E-2</v>
      </c>
      <c r="H59" s="67"/>
      <c r="I59" s="86"/>
      <c r="J59" s="95">
        <f t="shared" si="3"/>
        <v>1</v>
      </c>
      <c r="K59" s="96">
        <f t="shared" si="4"/>
        <v>0</v>
      </c>
      <c r="L59" s="70"/>
      <c r="M59" s="70" t="s">
        <v>23</v>
      </c>
      <c r="N59" s="70" t="s">
        <v>44</v>
      </c>
      <c r="O59" s="70"/>
      <c r="P59" s="97"/>
    </row>
    <row r="60" spans="2:16">
      <c r="B60" s="85">
        <f t="shared" si="2"/>
        <v>2002</v>
      </c>
      <c r="C60" s="82">
        <v>4141.88</v>
      </c>
      <c r="D60" s="70"/>
      <c r="E60" s="82">
        <f t="shared" si="0"/>
        <v>131.16000000000031</v>
      </c>
      <c r="F60" s="71"/>
      <c r="G60" s="88">
        <f t="shared" si="1"/>
        <v>3.2702357681413829E-2</v>
      </c>
      <c r="H60" s="67"/>
      <c r="I60" s="86"/>
      <c r="J60" s="95">
        <f>1+K60</f>
        <v>1</v>
      </c>
      <c r="K60" s="96">
        <f t="shared" si="4"/>
        <v>0</v>
      </c>
      <c r="L60" s="70"/>
      <c r="M60" s="70" t="s">
        <v>24</v>
      </c>
      <c r="N60" s="70" t="s">
        <v>44</v>
      </c>
      <c r="O60" s="70"/>
      <c r="P60" s="97"/>
    </row>
    <row r="61" spans="2:16">
      <c r="B61" s="85">
        <f t="shared" si="2"/>
        <v>2003</v>
      </c>
      <c r="C61" s="82">
        <v>4266.8999999999996</v>
      </c>
      <c r="D61" s="70"/>
      <c r="E61" s="82">
        <f t="shared" si="0"/>
        <v>125.01999999999953</v>
      </c>
      <c r="F61" s="71"/>
      <c r="G61" s="88">
        <f t="shared" si="1"/>
        <v>3.0184360725081349E-2</v>
      </c>
      <c r="H61" s="67"/>
      <c r="I61" s="86"/>
      <c r="J61" s="95">
        <f>1+K61</f>
        <v>1</v>
      </c>
      <c r="K61" s="96">
        <f t="shared" si="4"/>
        <v>0</v>
      </c>
      <c r="L61" s="70"/>
      <c r="M61" s="70" t="s">
        <v>25</v>
      </c>
      <c r="N61" s="70" t="s">
        <v>44</v>
      </c>
      <c r="O61" s="70"/>
      <c r="P61" s="97"/>
    </row>
    <row r="62" spans="2:16">
      <c r="B62" s="85">
        <f t="shared" si="2"/>
        <v>2004</v>
      </c>
      <c r="C62" s="82">
        <v>4741.3</v>
      </c>
      <c r="D62" s="70"/>
      <c r="E62" s="82">
        <f t="shared" si="0"/>
        <v>474.40000000000055</v>
      </c>
      <c r="F62" s="71"/>
      <c r="G62" s="88">
        <f t="shared" si="1"/>
        <v>0.11118141976610674</v>
      </c>
      <c r="H62" s="67"/>
      <c r="I62" s="86"/>
      <c r="J62" s="95">
        <f t="shared" ref="J62:J88" si="5">1+K62</f>
        <v>1</v>
      </c>
      <c r="K62" s="96">
        <f t="shared" si="4"/>
        <v>0</v>
      </c>
      <c r="L62" s="70"/>
      <c r="M62" s="70" t="s">
        <v>26</v>
      </c>
      <c r="N62" s="70" t="s">
        <v>44</v>
      </c>
      <c r="O62" s="70"/>
      <c r="P62" s="97"/>
    </row>
    <row r="63" spans="2:16">
      <c r="B63" s="85">
        <f t="shared" si="2"/>
        <v>2005</v>
      </c>
      <c r="C63" s="82">
        <v>4955.2</v>
      </c>
      <c r="D63" s="70"/>
      <c r="E63" s="82">
        <f t="shared" si="0"/>
        <v>213.89999999999964</v>
      </c>
      <c r="F63" s="71"/>
      <c r="G63" s="88">
        <f t="shared" si="1"/>
        <v>4.5114209183135356E-2</v>
      </c>
      <c r="H63" s="67"/>
      <c r="I63" s="86"/>
      <c r="J63" s="95">
        <f t="shared" si="5"/>
        <v>1</v>
      </c>
      <c r="K63" s="96">
        <f t="shared" si="4"/>
        <v>0</v>
      </c>
      <c r="L63" s="70"/>
      <c r="M63" s="70" t="s">
        <v>27</v>
      </c>
      <c r="N63" s="70" t="s">
        <v>44</v>
      </c>
      <c r="O63" s="70"/>
      <c r="P63" s="97"/>
    </row>
    <row r="64" spans="2:16">
      <c r="B64" s="85">
        <f t="shared" si="2"/>
        <v>2006</v>
      </c>
      <c r="C64" s="82">
        <v>4945.3100000000004</v>
      </c>
      <c r="D64" s="70"/>
      <c r="E64" s="82">
        <f t="shared" si="0"/>
        <v>-9.8899999999994179</v>
      </c>
      <c r="F64" s="71"/>
      <c r="G64" s="88">
        <f t="shared" si="1"/>
        <v>-1.9958831126896115E-3</v>
      </c>
      <c r="H64" s="67"/>
      <c r="I64" s="86"/>
      <c r="J64" s="95">
        <f t="shared" si="5"/>
        <v>1</v>
      </c>
      <c r="K64" s="96">
        <f t="shared" si="4"/>
        <v>0</v>
      </c>
      <c r="L64" s="70"/>
      <c r="M64" s="70" t="s">
        <v>28</v>
      </c>
      <c r="N64" s="70" t="s">
        <v>44</v>
      </c>
      <c r="O64" s="70"/>
      <c r="P64" s="97"/>
    </row>
    <row r="65" spans="2:17">
      <c r="B65" s="85">
        <f t="shared" si="2"/>
        <v>2007</v>
      </c>
      <c r="C65" s="82">
        <v>4929.3100000000004</v>
      </c>
      <c r="D65" s="70"/>
      <c r="E65" s="82">
        <f t="shared" si="0"/>
        <v>-16</v>
      </c>
      <c r="F65" s="71"/>
      <c r="G65" s="88">
        <f t="shared" si="1"/>
        <v>-3.2353886813971666E-3</v>
      </c>
      <c r="H65" s="67"/>
      <c r="I65" s="86"/>
      <c r="J65" s="95">
        <f t="shared" si="5"/>
        <v>1</v>
      </c>
      <c r="K65" s="96">
        <f t="shared" si="4"/>
        <v>0</v>
      </c>
      <c r="L65" s="70"/>
      <c r="M65" s="70" t="s">
        <v>29</v>
      </c>
      <c r="N65" s="70" t="s">
        <v>44</v>
      </c>
      <c r="O65" s="70"/>
      <c r="P65" s="97"/>
    </row>
    <row r="66" spans="2:17">
      <c r="B66" s="85">
        <f t="shared" si="2"/>
        <v>2008</v>
      </c>
      <c r="C66" s="82">
        <v>5131.18</v>
      </c>
      <c r="D66" s="70"/>
      <c r="E66" s="82">
        <f t="shared" si="0"/>
        <v>201.86999999999989</v>
      </c>
      <c r="F66" s="71"/>
      <c r="G66" s="88">
        <f t="shared" si="1"/>
        <v>4.0952993420985795E-2</v>
      </c>
      <c r="H66" s="67"/>
      <c r="I66" s="86"/>
      <c r="J66" s="95">
        <f t="shared" si="5"/>
        <v>1</v>
      </c>
      <c r="K66" s="96">
        <f t="shared" si="4"/>
        <v>0</v>
      </c>
      <c r="L66" s="70"/>
      <c r="M66" s="70" t="s">
        <v>30</v>
      </c>
      <c r="N66" s="70" t="s">
        <v>44</v>
      </c>
      <c r="O66" s="70"/>
      <c r="P66" s="97"/>
    </row>
    <row r="67" spans="2:17">
      <c r="B67" s="85">
        <f t="shared" si="2"/>
        <v>2009</v>
      </c>
      <c r="C67" s="82">
        <v>5057.29</v>
      </c>
      <c r="D67" s="70"/>
      <c r="E67" s="82">
        <f t="shared" si="0"/>
        <v>-73.890000000000327</v>
      </c>
      <c r="F67" s="71"/>
      <c r="G67" s="88">
        <f t="shared" si="1"/>
        <v>-1.4400196446041735E-2</v>
      </c>
      <c r="H67" s="67"/>
      <c r="I67" s="86"/>
      <c r="J67" s="95">
        <f t="shared" si="5"/>
        <v>1</v>
      </c>
      <c r="K67" s="96">
        <f t="shared" si="4"/>
        <v>0</v>
      </c>
      <c r="L67" s="70"/>
      <c r="M67" s="70" t="s">
        <v>31</v>
      </c>
      <c r="N67" s="70" t="s">
        <v>44</v>
      </c>
      <c r="O67" s="70"/>
      <c r="P67" s="97"/>
    </row>
    <row r="68" spans="2:17">
      <c r="B68" s="85">
        <f t="shared" si="2"/>
        <v>2010</v>
      </c>
      <c r="C68" s="82">
        <v>5170.9399999999996</v>
      </c>
      <c r="D68" s="70"/>
      <c r="E68" s="82">
        <f t="shared" si="0"/>
        <v>113.64999999999964</v>
      </c>
      <c r="F68" s="71"/>
      <c r="G68" s="88">
        <f t="shared" si="1"/>
        <v>2.2472509980641764E-2</v>
      </c>
      <c r="H68" s="67"/>
      <c r="I68" s="86"/>
      <c r="J68" s="95">
        <f t="shared" si="5"/>
        <v>1</v>
      </c>
      <c r="K68" s="96">
        <f t="shared" si="4"/>
        <v>0</v>
      </c>
      <c r="L68" s="70"/>
      <c r="M68" s="70" t="s">
        <v>32</v>
      </c>
      <c r="N68" s="70" t="s">
        <v>44</v>
      </c>
      <c r="O68" s="70"/>
      <c r="P68" s="97"/>
    </row>
    <row r="69" spans="2:17">
      <c r="B69" s="85">
        <f t="shared" si="2"/>
        <v>2011</v>
      </c>
      <c r="C69" s="82">
        <v>5292.59</v>
      </c>
      <c r="D69" s="70"/>
      <c r="E69" s="82">
        <f t="shared" si="0"/>
        <v>121.65000000000055</v>
      </c>
      <c r="F69" s="71"/>
      <c r="G69" s="88">
        <f t="shared" si="1"/>
        <v>2.3525703257048169E-2</v>
      </c>
      <c r="H69" s="67"/>
      <c r="I69" s="86"/>
      <c r="J69" s="95">
        <f t="shared" si="5"/>
        <v>1</v>
      </c>
      <c r="K69" s="96">
        <f t="shared" si="4"/>
        <v>0</v>
      </c>
      <c r="L69" s="70"/>
      <c r="M69" s="70" t="s">
        <v>33</v>
      </c>
      <c r="N69" s="70" t="s">
        <v>44</v>
      </c>
      <c r="O69" s="70"/>
      <c r="P69" s="97"/>
    </row>
    <row r="70" spans="2:17">
      <c r="B70" s="85">
        <f t="shared" si="2"/>
        <v>2012</v>
      </c>
      <c r="C70" s="82">
        <v>5419.4</v>
      </c>
      <c r="D70" s="70"/>
      <c r="E70" s="82">
        <f t="shared" si="0"/>
        <v>126.80999999999949</v>
      </c>
      <c r="F70" s="71"/>
      <c r="G70" s="88">
        <f t="shared" si="1"/>
        <v>2.3959913766227858E-2</v>
      </c>
      <c r="H70" s="67"/>
      <c r="I70" s="86"/>
      <c r="J70" s="95">
        <f t="shared" si="5"/>
        <v>1</v>
      </c>
      <c r="K70" s="96">
        <f t="shared" si="4"/>
        <v>0</v>
      </c>
      <c r="L70" s="70"/>
      <c r="M70" s="70" t="s">
        <v>34</v>
      </c>
      <c r="N70" s="70" t="s">
        <v>44</v>
      </c>
      <c r="O70" s="70"/>
      <c r="P70" s="97"/>
    </row>
    <row r="71" spans="2:17">
      <c r="B71" s="85">
        <f t="shared" si="2"/>
        <v>2013</v>
      </c>
      <c r="C71" s="82">
        <v>5537.63</v>
      </c>
      <c r="D71" s="70"/>
      <c r="E71" s="82">
        <f t="shared" si="0"/>
        <v>118.23000000000047</v>
      </c>
      <c r="F71" s="71"/>
      <c r="G71" s="88">
        <f t="shared" si="1"/>
        <v>2.1816068199431715E-2</v>
      </c>
      <c r="H71" s="67"/>
      <c r="I71" s="86"/>
      <c r="J71" s="95">
        <f t="shared" si="5"/>
        <v>1</v>
      </c>
      <c r="K71" s="96">
        <f t="shared" si="4"/>
        <v>0</v>
      </c>
      <c r="L71" s="70"/>
      <c r="M71" s="70" t="s">
        <v>35</v>
      </c>
      <c r="N71" s="70" t="s">
        <v>44</v>
      </c>
      <c r="O71" s="70"/>
      <c r="P71" s="97"/>
    </row>
    <row r="72" spans="2:17">
      <c r="B72" s="85">
        <f t="shared" si="2"/>
        <v>2014</v>
      </c>
      <c r="C72" s="82">
        <v>5665.26</v>
      </c>
      <c r="D72" s="70"/>
      <c r="E72" s="82">
        <f>+C72-C71</f>
        <v>127.63000000000011</v>
      </c>
      <c r="F72" s="71"/>
      <c r="G72" s="88">
        <f>(C72/C71)-1</f>
        <v>2.3047765921522467E-2</v>
      </c>
      <c r="H72" s="67"/>
      <c r="I72" s="67"/>
      <c r="J72" s="95">
        <f t="shared" si="5"/>
        <v>1</v>
      </c>
      <c r="K72" s="96">
        <f t="shared" si="4"/>
        <v>0</v>
      </c>
      <c r="L72" s="70"/>
      <c r="M72" s="70" t="s">
        <v>36</v>
      </c>
      <c r="N72" s="70" t="s">
        <v>44</v>
      </c>
      <c r="O72" s="70"/>
      <c r="P72" s="97"/>
    </row>
    <row r="73" spans="2:17">
      <c r="B73" s="85">
        <f t="shared" si="2"/>
        <v>2015</v>
      </c>
      <c r="C73" s="211">
        <v>5749.1</v>
      </c>
      <c r="D73" s="70"/>
      <c r="E73" s="82">
        <f>+C73-C72</f>
        <v>83.840000000000146</v>
      </c>
      <c r="F73" s="71"/>
      <c r="G73" s="88">
        <f>(C73/C72)-1</f>
        <v>1.4798967743757663E-2</v>
      </c>
      <c r="H73" s="67"/>
      <c r="I73" s="67"/>
      <c r="J73" s="95">
        <f t="shared" si="5"/>
        <v>1</v>
      </c>
      <c r="K73" s="96">
        <f t="shared" si="4"/>
        <v>0</v>
      </c>
      <c r="L73" s="70"/>
      <c r="M73" s="70" t="s">
        <v>37</v>
      </c>
      <c r="N73" s="70" t="s">
        <v>44</v>
      </c>
      <c r="O73" s="70"/>
      <c r="P73" s="97"/>
    </row>
    <row r="74" spans="2:17">
      <c r="B74" s="134">
        <v>2016</v>
      </c>
      <c r="C74" s="212">
        <v>6029.91</v>
      </c>
      <c r="D74" s="135"/>
      <c r="E74" s="82">
        <f>+C74-C73</f>
        <v>280.80999999999949</v>
      </c>
      <c r="F74" s="71"/>
      <c r="G74" s="88">
        <f>(C74/C73)-1</f>
        <v>4.884416691308191E-2</v>
      </c>
      <c r="J74" s="95">
        <f t="shared" si="5"/>
        <v>1</v>
      </c>
      <c r="K74" s="96">
        <f t="shared" si="4"/>
        <v>0</v>
      </c>
      <c r="L74" s="70"/>
      <c r="M74" s="70" t="s">
        <v>38</v>
      </c>
      <c r="N74" s="70" t="s">
        <v>44</v>
      </c>
      <c r="O74" s="70"/>
      <c r="P74" s="97"/>
      <c r="Q74" s="109"/>
    </row>
    <row r="75" spans="2:17">
      <c r="B75" s="134">
        <v>2017</v>
      </c>
      <c r="C75" s="212">
        <v>6113.3</v>
      </c>
      <c r="D75" s="135"/>
      <c r="E75" s="82">
        <f t="shared" ref="E75:E80" si="6">+C75-C74</f>
        <v>83.390000000000327</v>
      </c>
      <c r="F75" s="135"/>
      <c r="G75" s="88">
        <f>(C75/C74)-1</f>
        <v>1.3829393805214307E-2</v>
      </c>
      <c r="I75" s="109"/>
      <c r="J75" s="95">
        <f t="shared" si="5"/>
        <v>1.0138293938052143</v>
      </c>
      <c r="K75" s="96">
        <f t="shared" si="4"/>
        <v>1.3829393805214307E-2</v>
      </c>
      <c r="L75" s="70"/>
      <c r="M75" s="70" t="s">
        <v>39</v>
      </c>
      <c r="N75" s="70" t="s">
        <v>44</v>
      </c>
      <c r="O75" s="70"/>
      <c r="P75" s="97"/>
    </row>
    <row r="76" spans="2:17">
      <c r="B76" s="134">
        <v>2018</v>
      </c>
      <c r="C76" s="209">
        <v>6409.84</v>
      </c>
      <c r="D76" s="71"/>
      <c r="E76" s="82">
        <f t="shared" si="6"/>
        <v>296.53999999999996</v>
      </c>
      <c r="F76" s="71"/>
      <c r="G76" s="88">
        <f t="shared" ref="G76:G80" si="7">(C76/C75)-1</f>
        <v>4.8507352820898797E-2</v>
      </c>
      <c r="I76" s="109"/>
      <c r="J76" s="95">
        <f t="shared" si="5"/>
        <v>1.0485073528208988</v>
      </c>
      <c r="K76" s="96">
        <f t="shared" si="4"/>
        <v>4.8507352820898797E-2</v>
      </c>
      <c r="L76" s="70"/>
      <c r="M76" s="70" t="s">
        <v>40</v>
      </c>
      <c r="N76" s="70" t="s">
        <v>44</v>
      </c>
      <c r="O76" s="70"/>
      <c r="P76" s="97"/>
    </row>
    <row r="77" spans="2:17">
      <c r="B77" s="134">
        <v>2019</v>
      </c>
      <c r="C77" s="209">
        <v>6413.96</v>
      </c>
      <c r="D77" s="71"/>
      <c r="E77" s="82">
        <f t="shared" si="6"/>
        <v>4.1199999999998909</v>
      </c>
      <c r="F77" s="71"/>
      <c r="G77" s="88">
        <f t="shared" si="7"/>
        <v>6.4276175380340028E-4</v>
      </c>
      <c r="I77" s="109"/>
      <c r="J77" s="95">
        <f t="shared" si="5"/>
        <v>1.0006427617538034</v>
      </c>
      <c r="K77" s="96">
        <f t="shared" si="4"/>
        <v>6.4276175380340028E-4</v>
      </c>
      <c r="L77" s="70"/>
      <c r="M77" s="70" t="s">
        <v>41</v>
      </c>
      <c r="N77" s="70" t="s">
        <v>44</v>
      </c>
      <c r="O77" s="70"/>
      <c r="P77" s="97"/>
    </row>
    <row r="78" spans="2:17">
      <c r="B78" s="134">
        <v>2020</v>
      </c>
      <c r="C78" s="209">
        <v>6543.8</v>
      </c>
      <c r="D78" s="71"/>
      <c r="E78" s="82">
        <f t="shared" si="6"/>
        <v>129.84000000000015</v>
      </c>
      <c r="F78" s="71"/>
      <c r="G78" s="88">
        <f t="shared" si="7"/>
        <v>2.024334420545193E-2</v>
      </c>
      <c r="I78" s="109"/>
      <c r="J78" s="95">
        <f t="shared" si="5"/>
        <v>1.0202433442054519</v>
      </c>
      <c r="K78" s="96">
        <f t="shared" si="4"/>
        <v>2.024334420545193E-2</v>
      </c>
      <c r="L78" s="70"/>
      <c r="M78" s="70" t="s">
        <v>42</v>
      </c>
      <c r="N78" s="70" t="s">
        <v>44</v>
      </c>
      <c r="O78" s="70"/>
      <c r="P78" s="97"/>
    </row>
    <row r="79" spans="2:17">
      <c r="B79" s="134">
        <v>2021</v>
      </c>
      <c r="C79" s="209">
        <v>7148.65</v>
      </c>
      <c r="D79" s="71"/>
      <c r="E79" s="82">
        <f t="shared" si="6"/>
        <v>604.84999999999945</v>
      </c>
      <c r="F79" s="71"/>
      <c r="G79" s="88">
        <f t="shared" si="7"/>
        <v>9.2431003392524191E-2</v>
      </c>
      <c r="I79" s="109"/>
      <c r="J79" s="95">
        <f t="shared" si="5"/>
        <v>1.0924310033925242</v>
      </c>
      <c r="K79" s="96">
        <f t="shared" si="4"/>
        <v>9.2431003392524191E-2</v>
      </c>
      <c r="L79" s="70"/>
      <c r="M79" s="70" t="s">
        <v>250</v>
      </c>
      <c r="N79" s="70" t="s">
        <v>44</v>
      </c>
      <c r="O79" s="71"/>
      <c r="P79" s="239"/>
    </row>
    <row r="80" spans="2:17" ht="15" thickBot="1">
      <c r="B80" s="108">
        <v>2022</v>
      </c>
      <c r="C80" s="210">
        <v>7996.63</v>
      </c>
      <c r="D80" s="207"/>
      <c r="E80" s="208">
        <f t="shared" si="6"/>
        <v>847.98000000000047</v>
      </c>
      <c r="F80" s="207"/>
      <c r="G80" s="98">
        <f t="shared" si="7"/>
        <v>0.1186209983703217</v>
      </c>
      <c r="I80" s="109"/>
      <c r="J80" s="95">
        <f t="shared" si="5"/>
        <v>1.1186209983703217</v>
      </c>
      <c r="K80" s="96">
        <f t="shared" si="4"/>
        <v>0.1186209983703217</v>
      </c>
      <c r="L80" s="70"/>
      <c r="M80" s="70" t="s">
        <v>302</v>
      </c>
      <c r="N80" s="70" t="s">
        <v>44</v>
      </c>
      <c r="O80" s="71"/>
      <c r="P80" s="239"/>
    </row>
    <row r="81" spans="2:16">
      <c r="I81" s="109"/>
      <c r="J81" s="99">
        <f t="shared" si="5"/>
        <v>1.05</v>
      </c>
      <c r="K81" s="100">
        <f>IF($K$10&gt;2023,0.05,0)</f>
        <v>0.05</v>
      </c>
      <c r="L81" s="101"/>
      <c r="M81" s="101" t="s">
        <v>303</v>
      </c>
      <c r="N81" s="101" t="s">
        <v>43</v>
      </c>
      <c r="O81" s="136"/>
      <c r="P81" s="137"/>
    </row>
    <row r="82" spans="2:16">
      <c r="B82" s="356" t="s">
        <v>238</v>
      </c>
      <c r="C82" s="356"/>
      <c r="D82" s="356"/>
      <c r="E82" s="356"/>
      <c r="F82" s="356"/>
      <c r="G82" s="356"/>
      <c r="H82" s="206"/>
      <c r="I82" s="213"/>
      <c r="J82" s="99">
        <f t="shared" si="5"/>
        <v>1.05</v>
      </c>
      <c r="K82" s="100">
        <f>IF($K$10&gt;2024,0.05,0)</f>
        <v>0.05</v>
      </c>
      <c r="L82" s="101"/>
      <c r="M82" s="101" t="s">
        <v>304</v>
      </c>
      <c r="N82" s="101" t="s">
        <v>43</v>
      </c>
      <c r="O82" s="136"/>
      <c r="P82" s="137"/>
    </row>
    <row r="83" spans="2:16">
      <c r="I83" s="109"/>
      <c r="J83" s="99">
        <f t="shared" si="5"/>
        <v>1.05</v>
      </c>
      <c r="K83" s="100">
        <f>IF($K$10&gt;2025,0.05,0)</f>
        <v>0.05</v>
      </c>
      <c r="L83" s="101"/>
      <c r="M83" s="101" t="s">
        <v>305</v>
      </c>
      <c r="N83" s="101" t="s">
        <v>43</v>
      </c>
      <c r="O83" s="136"/>
      <c r="P83" s="137"/>
    </row>
    <row r="84" spans="2:16" s="62" customFormat="1" ht="14.4" customHeight="1">
      <c r="C84" s="270"/>
      <c r="I84" s="271"/>
      <c r="J84" s="272">
        <f t="shared" si="5"/>
        <v>1.05</v>
      </c>
      <c r="K84" s="273">
        <f>IF($K$10&gt;2026,0.05,0)</f>
        <v>0.05</v>
      </c>
      <c r="L84" s="274"/>
      <c r="M84" s="274" t="s">
        <v>306</v>
      </c>
      <c r="N84" s="274" t="s">
        <v>43</v>
      </c>
      <c r="O84" s="275"/>
      <c r="P84" s="276"/>
    </row>
    <row r="85" spans="2:16">
      <c r="I85" s="109"/>
      <c r="J85" s="99">
        <f t="shared" si="5"/>
        <v>1.05</v>
      </c>
      <c r="K85" s="100">
        <f>IF($K$10&gt;2027,0.05,0)</f>
        <v>0.05</v>
      </c>
      <c r="L85" s="101"/>
      <c r="M85" s="101" t="s">
        <v>307</v>
      </c>
      <c r="N85" s="101" t="s">
        <v>43</v>
      </c>
      <c r="O85" s="136"/>
      <c r="P85" s="137"/>
    </row>
    <row r="86" spans="2:16">
      <c r="I86" s="109"/>
      <c r="J86" s="99">
        <f t="shared" si="5"/>
        <v>1.05</v>
      </c>
      <c r="K86" s="100">
        <f>IF($K$10&gt;2028,0.05,0)</f>
        <v>0.05</v>
      </c>
      <c r="L86" s="101"/>
      <c r="M86" s="101" t="s">
        <v>308</v>
      </c>
      <c r="N86" s="101" t="s">
        <v>43</v>
      </c>
      <c r="O86" s="136"/>
      <c r="P86" s="137"/>
    </row>
    <row r="87" spans="2:16">
      <c r="I87" s="109"/>
      <c r="J87" s="99">
        <f t="shared" si="5"/>
        <v>1.05</v>
      </c>
      <c r="K87" s="100">
        <f>IF($K$10&gt;2029,0.05,0)</f>
        <v>0.05</v>
      </c>
      <c r="L87" s="101"/>
      <c r="M87" s="101" t="s">
        <v>369</v>
      </c>
      <c r="N87" s="101" t="s">
        <v>43</v>
      </c>
      <c r="O87" s="136"/>
      <c r="P87" s="137"/>
    </row>
    <row r="88" spans="2:16">
      <c r="I88" s="109"/>
      <c r="J88" s="102">
        <f t="shared" si="5"/>
        <v>1</v>
      </c>
      <c r="K88" s="103">
        <f>IF($K$10&gt;2030,0.05,0)</f>
        <v>0</v>
      </c>
      <c r="L88" s="104"/>
      <c r="M88" s="104" t="s">
        <v>370</v>
      </c>
      <c r="N88" s="104" t="s">
        <v>43</v>
      </c>
      <c r="O88" s="106"/>
      <c r="P88" s="107"/>
    </row>
    <row r="89" spans="2:16">
      <c r="I89" s="109"/>
    </row>
  </sheetData>
  <sheetProtection algorithmName="SHA-512" hashValue="1X+Kl0s7hzY+MgMbEebEN600Oitz5KncY5ZnsALdb/xV8pHvuPCzlNK86FIazLolBBJlAkkTDYvQVyg+1IDUyA==" saltValue="57uOr3Whzzed4xzF8CyDxQ==" spinCount="100000" sheet="1" selectLockedCells="1"/>
  <mergeCells count="4">
    <mergeCell ref="B44:G44"/>
    <mergeCell ref="B4:K5"/>
    <mergeCell ref="B82:G82"/>
    <mergeCell ref="B1:K1"/>
  </mergeCells>
  <pageMargins left="0.7" right="0.7" top="0.75" bottom="0.75" header="0.3" footer="0.3"/>
  <pageSetup scale="6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85" zoomScaleNormal="85" workbookViewId="0">
      <selection activeCell="J6" sqref="J6"/>
    </sheetView>
  </sheetViews>
  <sheetFormatPr defaultRowHeight="14.5"/>
  <cols>
    <col min="1" max="1" width="29.7265625" customWidth="1"/>
  </cols>
  <sheetData>
    <row r="1" spans="1:4" ht="19.899999999999999" customHeight="1">
      <c r="A1" s="119" t="s">
        <v>252</v>
      </c>
    </row>
    <row r="2" spans="1:4" ht="19.899999999999999" customHeight="1">
      <c r="A2" s="119" t="s">
        <v>253</v>
      </c>
      <c r="B2" t="s">
        <v>4</v>
      </c>
      <c r="C2" t="s">
        <v>5</v>
      </c>
      <c r="D2" t="s">
        <v>8</v>
      </c>
    </row>
    <row r="3" spans="1:4" ht="19.899999999999999" customHeight="1">
      <c r="A3" s="120" t="s">
        <v>254</v>
      </c>
      <c r="B3" t="s">
        <v>9</v>
      </c>
      <c r="C3" t="s">
        <v>284</v>
      </c>
      <c r="D3" t="s">
        <v>286</v>
      </c>
    </row>
    <row r="4" spans="1:4" ht="19.899999999999999" customHeight="1">
      <c r="A4" s="120" t="s">
        <v>255</v>
      </c>
      <c r="B4" t="s">
        <v>283</v>
      </c>
      <c r="C4" t="s">
        <v>285</v>
      </c>
    </row>
    <row r="5" spans="1:4" ht="19.899999999999999" customHeight="1">
      <c r="A5" s="120" t="s">
        <v>256</v>
      </c>
      <c r="C5" t="s">
        <v>47</v>
      </c>
    </row>
    <row r="6" spans="1:4" ht="19.899999999999999" customHeight="1">
      <c r="A6" s="120" t="s">
        <v>257</v>
      </c>
    </row>
    <row r="7" spans="1:4" ht="19.899999999999999" customHeight="1">
      <c r="A7" s="120" t="s">
        <v>258</v>
      </c>
    </row>
    <row r="8" spans="1:4" ht="19.899999999999999" customHeight="1">
      <c r="A8" s="120" t="s">
        <v>259</v>
      </c>
    </row>
    <row r="9" spans="1:4" ht="19.899999999999999" customHeight="1">
      <c r="A9" s="120" t="s">
        <v>260</v>
      </c>
    </row>
    <row r="10" spans="1:4" ht="19.899999999999999" customHeight="1">
      <c r="A10" s="120" t="s">
        <v>261</v>
      </c>
    </row>
    <row r="11" spans="1:4" ht="19.899999999999999" customHeight="1">
      <c r="A11" s="120" t="s">
        <v>262</v>
      </c>
    </row>
    <row r="12" spans="1:4" ht="19.899999999999999" customHeight="1">
      <c r="A12" s="120" t="s">
        <v>263</v>
      </c>
    </row>
    <row r="13" spans="1:4" ht="19.899999999999999" customHeight="1">
      <c r="A13" s="120" t="s">
        <v>264</v>
      </c>
    </row>
    <row r="14" spans="1:4" ht="19.899999999999999" customHeight="1">
      <c r="A14" s="120" t="s">
        <v>265</v>
      </c>
    </row>
    <row r="15" spans="1:4" ht="19.899999999999999" customHeight="1">
      <c r="A15" s="120" t="s">
        <v>266</v>
      </c>
    </row>
    <row r="16" spans="1:4" ht="19.899999999999999" customHeight="1">
      <c r="A16" s="120" t="s">
        <v>267</v>
      </c>
    </row>
    <row r="17" spans="1:1" ht="19.899999999999999" customHeight="1">
      <c r="A17" s="120" t="s">
        <v>268</v>
      </c>
    </row>
    <row r="18" spans="1:1" ht="19.899999999999999" customHeight="1">
      <c r="A18" s="120" t="s">
        <v>269</v>
      </c>
    </row>
    <row r="19" spans="1:1" ht="19.899999999999999" customHeight="1">
      <c r="A19" s="120" t="s">
        <v>270</v>
      </c>
    </row>
    <row r="20" spans="1:1" ht="19.899999999999999" customHeight="1">
      <c r="A20" s="120" t="s">
        <v>271</v>
      </c>
    </row>
    <row r="21" spans="1:1" ht="19.899999999999999" customHeight="1">
      <c r="A21" s="120" t="s">
        <v>272</v>
      </c>
    </row>
    <row r="22" spans="1:1" ht="19.899999999999999" customHeight="1">
      <c r="A22" s="120" t="s">
        <v>273</v>
      </c>
    </row>
    <row r="23" spans="1:1" ht="19.899999999999999" customHeight="1">
      <c r="A23" s="120" t="s">
        <v>274</v>
      </c>
    </row>
    <row r="24" spans="1:1" ht="19.899999999999999" customHeight="1">
      <c r="A24" s="120" t="s">
        <v>275</v>
      </c>
    </row>
    <row r="25" spans="1:1" ht="19.899999999999999" customHeight="1">
      <c r="A25" s="120" t="s">
        <v>276</v>
      </c>
    </row>
    <row r="26" spans="1:1" ht="19.899999999999999" customHeight="1">
      <c r="A26" s="120" t="s">
        <v>277</v>
      </c>
    </row>
    <row r="27" spans="1:1" ht="19.899999999999999" customHeight="1">
      <c r="A27" s="120" t="s">
        <v>278</v>
      </c>
    </row>
    <row r="28" spans="1:1" ht="19.899999999999999" customHeight="1">
      <c r="A28" s="120" t="s">
        <v>279</v>
      </c>
    </row>
    <row r="29" spans="1:1" ht="19.899999999999999" customHeight="1">
      <c r="A29" s="120" t="s">
        <v>280</v>
      </c>
    </row>
    <row r="30" spans="1:1" ht="19.899999999999999" customHeight="1">
      <c r="A30" s="120" t="s">
        <v>281</v>
      </c>
    </row>
    <row r="31" spans="1:1" ht="19.899999999999999" customHeight="1">
      <c r="A31" s="120" t="s">
        <v>46</v>
      </c>
    </row>
    <row r="32" spans="1:1" ht="19.899999999999999" customHeight="1">
      <c r="A32" s="120" t="s">
        <v>282</v>
      </c>
    </row>
  </sheetData>
  <sheetProtection algorithmName="SHA-512" hashValue="4durv372ek54Kew/lG89qmmSNcLBib7bdTjUgDP3Kb/nxN05YRLQn2PT/5kkvO2740VKDOCLf+g6Aot3jg3uhw==" saltValue="AFZor0sN2xncPNojn5rNZA==" spinCount="100000" sheet="1" scenarios="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enchmarking_x0020_Projects xmlns="bfd29952-0c93-42f7-8f36-b6a862c00ed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351CEFF2635A459E5870E81B8D8718" ma:contentTypeVersion="13" ma:contentTypeDescription="Create a new document." ma:contentTypeScope="" ma:versionID="724d7320e5754eabedffa8d897db3ed0">
  <xsd:schema xmlns:xsd="http://www.w3.org/2001/XMLSchema" xmlns:xs="http://www.w3.org/2001/XMLSchema" xmlns:p="http://schemas.microsoft.com/office/2006/metadata/properties" xmlns:ns2="bfd29952-0c93-42f7-8f36-b6a862c00ed9" targetNamespace="http://schemas.microsoft.com/office/2006/metadata/properties" ma:root="true" ma:fieldsID="388d9cbf58f17d40e19b0f2475fdb869" ns2:_="">
    <xsd:import namespace="bfd29952-0c93-42f7-8f36-b6a862c00ed9"/>
    <xsd:element name="properties">
      <xsd:complexType>
        <xsd:sequence>
          <xsd:element name="documentManagement">
            <xsd:complexType>
              <xsd:all>
                <xsd:element ref="ns2:Benchmarking_x0020_Projec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d29952-0c93-42f7-8f36-b6a862c00ed9" elementFormDefault="qualified">
    <xsd:import namespace="http://schemas.microsoft.com/office/2006/documentManagement/types"/>
    <xsd:import namespace="http://schemas.microsoft.com/office/infopath/2007/PartnerControls"/>
    <xsd:element name="Benchmarking_x0020_Projects" ma:index="8" nillable="true" ma:displayName="Benchmarking Projects" ma:internalName="Benchmarking_x0020_Projects"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45A334-A7F4-4BF0-AB8B-FFA1158E0FDC}">
  <ds:schemaRefs>
    <ds:schemaRef ds:uri="http://purl.org/dc/dcmitype/"/>
    <ds:schemaRef ds:uri="http://schemas.microsoft.com/office/infopath/2007/PartnerControls"/>
    <ds:schemaRef ds:uri="http://purl.org/dc/elements/1.1/"/>
    <ds:schemaRef ds:uri="bfd29952-0c93-42f7-8f36-b6a862c00ed9"/>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99D4208-DB99-4D75-87AA-F8D5C8F6E8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d29952-0c93-42f7-8f36-b6a862c00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A71E7-301D-4EA7-86A7-038825298C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DP Cost Benchmark Submission</vt:lpstr>
      <vt:lpstr>Project Sheet 1</vt:lpstr>
      <vt:lpstr>Project Sheet 2</vt:lpstr>
      <vt:lpstr>Project Sheet 3</vt:lpstr>
      <vt:lpstr>Worksheet A</vt:lpstr>
      <vt:lpstr>Worksheet B</vt:lpstr>
      <vt:lpstr>Support</vt:lpstr>
      <vt:lpstr>'DP Cost Benchmark Submission'!Print_Area</vt:lpstr>
      <vt:lpstr>Instructions!Print_Area</vt:lpstr>
      <vt:lpstr>'Project Sheet 1'!Print_Area</vt:lpstr>
      <vt:lpstr>'Project Sheet 2'!Print_Area</vt:lpstr>
      <vt:lpstr>'Project Sheet 3'!Print_Area</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Ciesielski, Todd</dc:creator>
  <cp:lastModifiedBy>Owsley, Harry</cp:lastModifiedBy>
  <cp:lastPrinted>2022-06-02T18:02:56Z</cp:lastPrinted>
  <dcterms:created xsi:type="dcterms:W3CDTF">2015-07-09T13:22:18Z</dcterms:created>
  <dcterms:modified xsi:type="dcterms:W3CDTF">2023-05-25T11:39:31Z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0x0101000E351CEFF2635A459E5870E81B8D8718</vt:lpwstr>
  </property>
  <property fmtid="{D5CDD505-2E9C-101B-9397-08002B2CF9AE}" pid="3" name="TaxKeyword">
    <vt:lpwstr/>
  </property>
  <property fmtid="{D5CDD505-2E9C-101B-9397-08002B2CF9AE}" pid="4" name="URL">
    <vt:lpwstr/>
  </property>
  <property fmtid="{D5CDD505-2E9C-101B-9397-08002B2CF9AE}" pid="5" name="WorkbookGuid">
    <vt:lpwstr>571866fc-ce17-42f0-b39a-9fcf6339f9e9</vt:lpwstr>
  </property>
</Properties>
</file>