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ford\Downloads\"/>
    </mc:Choice>
  </mc:AlternateContent>
  <bookViews>
    <workbookView xWindow="28680" yWindow="-120" windowWidth="29040" windowHeight="17640"/>
  </bookViews>
  <sheets>
    <sheet name="CSI Level 1 Summary" sheetId="8" r:id="rId1"/>
    <sheet name="CSI Level 2 Breakdown" sheetId="4" r:id="rId2"/>
    <sheet name="CSI Level 3 Detail" sheetId="9" r:id="rId3"/>
  </sheets>
  <definedNames>
    <definedName name="_xlnm.Print_Area" localSheetId="0">'CSI Level 1 Summary'!$A$1:$E$63</definedName>
    <definedName name="_xlnm.Print_Area" localSheetId="1">'CSI Level 2 Breakdown'!$A$1:$G$566</definedName>
    <definedName name="_xlnm.Print_Area" localSheetId="2">'CSI Level 3 Detail'!$A$1:$G$90</definedName>
    <definedName name="_xlnm.Print_Titles" localSheetId="0">'CSI Level 1 Summary'!$1:$9</definedName>
    <definedName name="_xlnm.Print_Titles" localSheetId="1">'CSI Level 2 Breakdown'!$7:$9</definedName>
    <definedName name="_xlnm.Print_Titles" localSheetId="2">'CSI Level 3 Detail'!$7:$9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" l="1"/>
  <c r="E5" i="8"/>
  <c r="D3" i="9" l="1"/>
  <c r="C6" i="9"/>
  <c r="C5" i="9"/>
  <c r="C3" i="9"/>
  <c r="C2" i="9"/>
  <c r="C1" i="9"/>
  <c r="A2" i="9"/>
  <c r="A3" i="9"/>
  <c r="A4" i="9"/>
  <c r="A5" i="9"/>
  <c r="A6" i="9"/>
  <c r="A1" i="9"/>
  <c r="G565" i="4"/>
  <c r="C62" i="8" s="1"/>
  <c r="B62" i="8"/>
  <c r="B61" i="8"/>
  <c r="B60" i="8"/>
  <c r="B59" i="8"/>
  <c r="B58" i="8"/>
  <c r="B57" i="8"/>
  <c r="B56" i="8"/>
  <c r="A61" i="8"/>
  <c r="A60" i="8"/>
  <c r="B55" i="8"/>
  <c r="G561" i="4"/>
  <c r="C61" i="8" s="1"/>
  <c r="G557" i="4"/>
  <c r="C60" i="8" s="1"/>
  <c r="G553" i="4"/>
  <c r="C59" i="8" s="1"/>
  <c r="G549" i="4"/>
  <c r="C58" i="8" s="1"/>
  <c r="C565" i="4"/>
  <c r="A62" i="8" s="1"/>
  <c r="C561" i="4"/>
  <c r="C557" i="4"/>
  <c r="C553" i="4"/>
  <c r="A59" i="8" s="1"/>
  <c r="C549" i="4"/>
  <c r="A58" i="8" s="1"/>
  <c r="C545" i="4"/>
  <c r="A57" i="8" s="1"/>
  <c r="C541" i="4"/>
  <c r="A56" i="8" s="1"/>
  <c r="C537" i="4"/>
  <c r="A55" i="8" s="1"/>
  <c r="F560" i="4"/>
  <c r="F559" i="4"/>
  <c r="F558" i="4"/>
  <c r="F556" i="4"/>
  <c r="F555" i="4"/>
  <c r="F554" i="4"/>
  <c r="F552" i="4"/>
  <c r="F551" i="4"/>
  <c r="F550" i="4"/>
  <c r="F548" i="4"/>
  <c r="F547" i="4"/>
  <c r="F546" i="4"/>
  <c r="F549" i="4" s="1"/>
  <c r="G545" i="4"/>
  <c r="C57" i="8" s="1"/>
  <c r="F544" i="4"/>
  <c r="F543" i="4"/>
  <c r="F542" i="4"/>
  <c r="G541" i="4"/>
  <c r="C56" i="8" s="1"/>
  <c r="E56" i="8" s="1"/>
  <c r="F540" i="4"/>
  <c r="F539" i="4"/>
  <c r="F538" i="4"/>
  <c r="F541" i="4" s="1"/>
  <c r="A47" i="8"/>
  <c r="B47" i="8"/>
  <c r="A48" i="8"/>
  <c r="B48" i="8"/>
  <c r="A49" i="8"/>
  <c r="B49" i="8"/>
  <c r="A50" i="8"/>
  <c r="B50" i="8"/>
  <c r="A51" i="8"/>
  <c r="B51" i="8"/>
  <c r="A52" i="8"/>
  <c r="B52" i="8"/>
  <c r="A53" i="8"/>
  <c r="B53" i="8"/>
  <c r="B46" i="8"/>
  <c r="A46" i="8"/>
  <c r="B43" i="8"/>
  <c r="B42" i="8"/>
  <c r="B41" i="8"/>
  <c r="B40" i="8"/>
  <c r="B39" i="8"/>
  <c r="B37" i="8"/>
  <c r="B36" i="8"/>
  <c r="G537" i="4"/>
  <c r="C55" i="8" s="1"/>
  <c r="B34" i="8"/>
  <c r="B44" i="8"/>
  <c r="F37" i="4"/>
  <c r="F38" i="4"/>
  <c r="J515" i="4"/>
  <c r="B38" i="8"/>
  <c r="B35" i="8"/>
  <c r="G512" i="4"/>
  <c r="C33" i="8" s="1"/>
  <c r="G481" i="4"/>
  <c r="C32" i="8" s="1"/>
  <c r="G456" i="4"/>
  <c r="C31" i="8" s="1"/>
  <c r="G423" i="4"/>
  <c r="G409" i="4"/>
  <c r="C29" i="8" s="1"/>
  <c r="E29" i="8" s="1"/>
  <c r="G399" i="4"/>
  <c r="C28" i="8" s="1"/>
  <c r="G373" i="4"/>
  <c r="C27" i="8" s="1"/>
  <c r="G326" i="4"/>
  <c r="C26" i="8" s="1"/>
  <c r="G299" i="4"/>
  <c r="C25" i="8" s="1"/>
  <c r="G287" i="4"/>
  <c r="C24" i="8" s="1"/>
  <c r="G276" i="4"/>
  <c r="C23" i="8" s="1"/>
  <c r="G264" i="4"/>
  <c r="C22" i="8" s="1"/>
  <c r="G241" i="4"/>
  <c r="C21" i="8" s="1"/>
  <c r="G216" i="4"/>
  <c r="C20" i="8" s="1"/>
  <c r="G181" i="4"/>
  <c r="C19" i="8" s="1"/>
  <c r="G146" i="4"/>
  <c r="C18" i="8" s="1"/>
  <c r="G110" i="4"/>
  <c r="C17" i="8" s="1"/>
  <c r="G81" i="4"/>
  <c r="C16" i="8" s="1"/>
  <c r="G66" i="4"/>
  <c r="C15" i="8" s="1"/>
  <c r="E15" i="8" s="1"/>
  <c r="G54" i="4"/>
  <c r="C14" i="8" s="1"/>
  <c r="G43" i="4"/>
  <c r="C13" i="8" s="1"/>
  <c r="G34" i="4"/>
  <c r="C12" i="8" s="1"/>
  <c r="G26" i="4"/>
  <c r="C11" i="8" s="1"/>
  <c r="G15" i="4"/>
  <c r="C10" i="8" s="1"/>
  <c r="D507" i="4"/>
  <c r="F507" i="4" s="1"/>
  <c r="D506" i="4"/>
  <c r="F506" i="4"/>
  <c r="F492" i="4"/>
  <c r="D489" i="4"/>
  <c r="F489" i="4" s="1"/>
  <c r="D488" i="4"/>
  <c r="F488" i="4" s="1"/>
  <c r="D484" i="4"/>
  <c r="F484" i="4" s="1"/>
  <c r="F499" i="4"/>
  <c r="F500" i="4"/>
  <c r="F503" i="4"/>
  <c r="F502" i="4"/>
  <c r="D510" i="4"/>
  <c r="F510" i="4" s="1"/>
  <c r="D509" i="4"/>
  <c r="F509" i="4" s="1"/>
  <c r="D508" i="4"/>
  <c r="F508" i="4" s="1"/>
  <c r="D473" i="4"/>
  <c r="F473" i="4" s="1"/>
  <c r="D468" i="4"/>
  <c r="F468" i="4" s="1"/>
  <c r="D466" i="4"/>
  <c r="F466" i="4" s="1"/>
  <c r="D433" i="4"/>
  <c r="D432" i="4"/>
  <c r="F432" i="4" s="1"/>
  <c r="D427" i="4"/>
  <c r="F427" i="4" s="1"/>
  <c r="F465" i="4"/>
  <c r="F464" i="4"/>
  <c r="D452" i="4"/>
  <c r="F452" i="4" s="1"/>
  <c r="D421" i="4"/>
  <c r="F421" i="4" s="1"/>
  <c r="D420" i="4"/>
  <c r="F420" i="4" s="1"/>
  <c r="D419" i="4"/>
  <c r="F419" i="4" s="1"/>
  <c r="D418" i="4"/>
  <c r="F418" i="4" s="1"/>
  <c r="D417" i="4"/>
  <c r="F417" i="4" s="1"/>
  <c r="D416" i="4"/>
  <c r="F416" i="4" s="1"/>
  <c r="D415" i="4"/>
  <c r="F415" i="4" s="1"/>
  <c r="D414" i="4"/>
  <c r="F414" i="4" s="1"/>
  <c r="D413" i="4"/>
  <c r="F413" i="4" s="1"/>
  <c r="D412" i="4"/>
  <c r="F412" i="4"/>
  <c r="D411" i="4"/>
  <c r="F411" i="4" s="1"/>
  <c r="D402" i="4"/>
  <c r="F402" i="4" s="1"/>
  <c r="D403" i="4"/>
  <c r="F403" i="4" s="1"/>
  <c r="D404" i="4"/>
  <c r="F404" i="4"/>
  <c r="D405" i="4"/>
  <c r="F405" i="4"/>
  <c r="D406" i="4"/>
  <c r="F406" i="4" s="1"/>
  <c r="D407" i="4"/>
  <c r="F407" i="4"/>
  <c r="D401" i="4"/>
  <c r="F401" i="4" s="1"/>
  <c r="D376" i="4"/>
  <c r="F376" i="4" s="1"/>
  <c r="D377" i="4"/>
  <c r="F377" i="4" s="1"/>
  <c r="D378" i="4"/>
  <c r="D379" i="4"/>
  <c r="F379" i="4" s="1"/>
  <c r="D380" i="4"/>
  <c r="D381" i="4"/>
  <c r="D382" i="4"/>
  <c r="D383" i="4"/>
  <c r="F383" i="4" s="1"/>
  <c r="D384" i="4"/>
  <c r="F384" i="4" s="1"/>
  <c r="D385" i="4"/>
  <c r="F385" i="4" s="1"/>
  <c r="D386" i="4"/>
  <c r="D387" i="4"/>
  <c r="F387" i="4" s="1"/>
  <c r="D388" i="4"/>
  <c r="D389" i="4"/>
  <c r="D390" i="4"/>
  <c r="D391" i="4"/>
  <c r="F391" i="4" s="1"/>
  <c r="D392" i="4"/>
  <c r="F392" i="4" s="1"/>
  <c r="D393" i="4"/>
  <c r="F393" i="4" s="1"/>
  <c r="D394" i="4"/>
  <c r="D395" i="4"/>
  <c r="F395" i="4" s="1"/>
  <c r="D396" i="4"/>
  <c r="D397" i="4"/>
  <c r="D375" i="4"/>
  <c r="F375" i="4" s="1"/>
  <c r="D371" i="4"/>
  <c r="F371" i="4" s="1"/>
  <c r="D370" i="4"/>
  <c r="F370" i="4" s="1"/>
  <c r="D369" i="4"/>
  <c r="F369" i="4" s="1"/>
  <c r="D368" i="4"/>
  <c r="F368" i="4" s="1"/>
  <c r="D367" i="4"/>
  <c r="F367" i="4" s="1"/>
  <c r="D366" i="4"/>
  <c r="F366" i="4" s="1"/>
  <c r="D365" i="4"/>
  <c r="F365" i="4" s="1"/>
  <c r="D364" i="4"/>
  <c r="F364" i="4" s="1"/>
  <c r="D363" i="4"/>
  <c r="F363" i="4" s="1"/>
  <c r="D362" i="4"/>
  <c r="F362" i="4" s="1"/>
  <c r="D361" i="4"/>
  <c r="F361" i="4" s="1"/>
  <c r="D360" i="4"/>
  <c r="F360" i="4" s="1"/>
  <c r="D359" i="4"/>
  <c r="F359" i="4" s="1"/>
  <c r="D358" i="4"/>
  <c r="F358" i="4" s="1"/>
  <c r="D357" i="4"/>
  <c r="F357" i="4" s="1"/>
  <c r="D356" i="4"/>
  <c r="F356" i="4" s="1"/>
  <c r="D355" i="4"/>
  <c r="F355" i="4" s="1"/>
  <c r="D354" i="4"/>
  <c r="F354" i="4" s="1"/>
  <c r="D353" i="4"/>
  <c r="F353" i="4" s="1"/>
  <c r="D352" i="4"/>
  <c r="F352" i="4" s="1"/>
  <c r="D351" i="4"/>
  <c r="F351" i="4" s="1"/>
  <c r="D350" i="4"/>
  <c r="F350" i="4" s="1"/>
  <c r="D349" i="4"/>
  <c r="F349" i="4" s="1"/>
  <c r="D348" i="4"/>
  <c r="F348" i="4" s="1"/>
  <c r="D347" i="4"/>
  <c r="F347" i="4" s="1"/>
  <c r="D346" i="4"/>
  <c r="F346" i="4" s="1"/>
  <c r="D345" i="4"/>
  <c r="F345" i="4" s="1"/>
  <c r="D344" i="4"/>
  <c r="F344" i="4" s="1"/>
  <c r="D343" i="4"/>
  <c r="F343" i="4" s="1"/>
  <c r="D342" i="4"/>
  <c r="F342" i="4" s="1"/>
  <c r="D341" i="4"/>
  <c r="F341" i="4" s="1"/>
  <c r="D340" i="4"/>
  <c r="F340" i="4" s="1"/>
  <c r="D339" i="4"/>
  <c r="F339" i="4" s="1"/>
  <c r="D338" i="4"/>
  <c r="F338" i="4" s="1"/>
  <c r="D337" i="4"/>
  <c r="F337" i="4" s="1"/>
  <c r="D336" i="4"/>
  <c r="F336" i="4" s="1"/>
  <c r="D335" i="4"/>
  <c r="F335" i="4" s="1"/>
  <c r="D334" i="4"/>
  <c r="F334" i="4" s="1"/>
  <c r="D333" i="4"/>
  <c r="F333" i="4" s="1"/>
  <c r="D332" i="4"/>
  <c r="F332" i="4" s="1"/>
  <c r="D331" i="4"/>
  <c r="F331" i="4" s="1"/>
  <c r="D330" i="4"/>
  <c r="F330" i="4" s="1"/>
  <c r="D329" i="4"/>
  <c r="F329" i="4" s="1"/>
  <c r="D328" i="4"/>
  <c r="F328" i="4" s="1"/>
  <c r="D324" i="4"/>
  <c r="F324" i="4" s="1"/>
  <c r="D323" i="4"/>
  <c r="D322" i="4"/>
  <c r="D321" i="4"/>
  <c r="D320" i="4"/>
  <c r="F320" i="4" s="1"/>
  <c r="D319" i="4"/>
  <c r="F319" i="4" s="1"/>
  <c r="D318" i="4"/>
  <c r="F318" i="4" s="1"/>
  <c r="D317" i="4"/>
  <c r="F317" i="4" s="1"/>
  <c r="D316" i="4"/>
  <c r="F316" i="4" s="1"/>
  <c r="D315" i="4"/>
  <c r="D314" i="4"/>
  <c r="D313" i="4"/>
  <c r="D312" i="4"/>
  <c r="F312" i="4" s="1"/>
  <c r="D311" i="4"/>
  <c r="F311" i="4" s="1"/>
  <c r="D310" i="4"/>
  <c r="F310" i="4" s="1"/>
  <c r="D309" i="4"/>
  <c r="F309" i="4" s="1"/>
  <c r="D308" i="4"/>
  <c r="F308" i="4" s="1"/>
  <c r="D307" i="4"/>
  <c r="D306" i="4"/>
  <c r="D305" i="4"/>
  <c r="D304" i="4"/>
  <c r="F304" i="4" s="1"/>
  <c r="D303" i="4"/>
  <c r="F303" i="4" s="1"/>
  <c r="D301" i="4"/>
  <c r="F301" i="4" s="1"/>
  <c r="F302" i="4"/>
  <c r="D296" i="4"/>
  <c r="F296" i="4" s="1"/>
  <c r="D290" i="4"/>
  <c r="F290" i="4" s="1"/>
  <c r="D289" i="4"/>
  <c r="F289" i="4" s="1"/>
  <c r="F282" i="4"/>
  <c r="F283" i="4"/>
  <c r="D284" i="4"/>
  <c r="F284" i="4" s="1"/>
  <c r="D267" i="4"/>
  <c r="F267" i="4" s="1"/>
  <c r="D262" i="4"/>
  <c r="F262" i="4" s="1"/>
  <c r="D257" i="4"/>
  <c r="F257" i="4" s="1"/>
  <c r="D255" i="4"/>
  <c r="F255" i="4"/>
  <c r="D249" i="4"/>
  <c r="F249" i="4"/>
  <c r="D243" i="4"/>
  <c r="F243" i="4" s="1"/>
  <c r="D239" i="4"/>
  <c r="F239" i="4" s="1"/>
  <c r="D238" i="4"/>
  <c r="F238" i="4" s="1"/>
  <c r="D237" i="4"/>
  <c r="F237" i="4" s="1"/>
  <c r="D236" i="4"/>
  <c r="F236" i="4" s="1"/>
  <c r="D235" i="4"/>
  <c r="F235" i="4" s="1"/>
  <c r="D234" i="4"/>
  <c r="F234" i="4" s="1"/>
  <c r="D233" i="4"/>
  <c r="F233" i="4" s="1"/>
  <c r="D232" i="4"/>
  <c r="F232" i="4" s="1"/>
  <c r="D231" i="4"/>
  <c r="F231" i="4" s="1"/>
  <c r="D228" i="4"/>
  <c r="D227" i="4"/>
  <c r="D226" i="4"/>
  <c r="D225" i="4"/>
  <c r="D224" i="4"/>
  <c r="D223" i="4"/>
  <c r="D221" i="4"/>
  <c r="F221" i="4" s="1"/>
  <c r="D220" i="4"/>
  <c r="F220" i="4" s="1"/>
  <c r="D219" i="4"/>
  <c r="F219" i="4" s="1"/>
  <c r="D218" i="4"/>
  <c r="F218" i="4" s="1"/>
  <c r="D214" i="4"/>
  <c r="F214" i="4" s="1"/>
  <c r="D212" i="4"/>
  <c r="D209" i="4"/>
  <c r="D208" i="4"/>
  <c r="F208" i="4" s="1"/>
  <c r="D207" i="4"/>
  <c r="F207" i="4" s="1"/>
  <c r="D205" i="4"/>
  <c r="F205" i="4" s="1"/>
  <c r="D204" i="4"/>
  <c r="D187" i="4"/>
  <c r="D186" i="4"/>
  <c r="F133" i="4"/>
  <c r="F126" i="4"/>
  <c r="F124" i="4"/>
  <c r="A29" i="8"/>
  <c r="C409" i="4"/>
  <c r="D107" i="4"/>
  <c r="F107" i="4" s="1"/>
  <c r="D106" i="4"/>
  <c r="F106" i="4"/>
  <c r="D105" i="4"/>
  <c r="F105" i="4"/>
  <c r="D77" i="4"/>
  <c r="F77" i="4" s="1"/>
  <c r="D72" i="4"/>
  <c r="F72" i="4" s="1"/>
  <c r="D71" i="4"/>
  <c r="F71" i="4"/>
  <c r="D69" i="4"/>
  <c r="F69" i="4" s="1"/>
  <c r="D63" i="4"/>
  <c r="F63" i="4"/>
  <c r="D60" i="4"/>
  <c r="F60" i="4"/>
  <c r="D32" i="4"/>
  <c r="F32" i="4" s="1"/>
  <c r="F505" i="4"/>
  <c r="F504" i="4"/>
  <c r="F501" i="4"/>
  <c r="F498" i="4"/>
  <c r="F497" i="4"/>
  <c r="F496" i="4"/>
  <c r="F495" i="4"/>
  <c r="F494" i="4"/>
  <c r="F493" i="4"/>
  <c r="F491" i="4"/>
  <c r="F490" i="4"/>
  <c r="F487" i="4"/>
  <c r="F486" i="4"/>
  <c r="F485" i="4"/>
  <c r="F483" i="4"/>
  <c r="F479" i="4"/>
  <c r="F478" i="4"/>
  <c r="F477" i="4"/>
  <c r="F476" i="4"/>
  <c r="F475" i="4"/>
  <c r="F474" i="4"/>
  <c r="F472" i="4"/>
  <c r="F471" i="4"/>
  <c r="F470" i="4"/>
  <c r="F469" i="4"/>
  <c r="F467" i="4"/>
  <c r="F463" i="4"/>
  <c r="F462" i="4"/>
  <c r="F461" i="4"/>
  <c r="F460" i="4"/>
  <c r="F459" i="4"/>
  <c r="F458" i="4"/>
  <c r="F454" i="4"/>
  <c r="F453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1" i="4"/>
  <c r="F430" i="4"/>
  <c r="F429" i="4"/>
  <c r="F428" i="4"/>
  <c r="F426" i="4"/>
  <c r="F425" i="4"/>
  <c r="F397" i="4"/>
  <c r="F396" i="4"/>
  <c r="F394" i="4"/>
  <c r="F390" i="4"/>
  <c r="F389" i="4"/>
  <c r="F388" i="4"/>
  <c r="F386" i="4"/>
  <c r="F382" i="4"/>
  <c r="F381" i="4"/>
  <c r="F380" i="4"/>
  <c r="F378" i="4"/>
  <c r="F323" i="4"/>
  <c r="F322" i="4"/>
  <c r="F321" i="4"/>
  <c r="F315" i="4"/>
  <c r="F314" i="4"/>
  <c r="F313" i="4"/>
  <c r="F307" i="4"/>
  <c r="F306" i="4"/>
  <c r="F305" i="4"/>
  <c r="F297" i="4"/>
  <c r="F295" i="4"/>
  <c r="F294" i="4"/>
  <c r="F293" i="4"/>
  <c r="F292" i="4"/>
  <c r="F291" i="4"/>
  <c r="F285" i="4"/>
  <c r="F281" i="4"/>
  <c r="F280" i="4"/>
  <c r="F279" i="4"/>
  <c r="F278" i="4"/>
  <c r="F274" i="4"/>
  <c r="F273" i="4"/>
  <c r="F272" i="4"/>
  <c r="F271" i="4"/>
  <c r="F270" i="4"/>
  <c r="F269" i="4"/>
  <c r="F268" i="4"/>
  <c r="F266" i="4"/>
  <c r="F261" i="4"/>
  <c r="F260" i="4"/>
  <c r="F259" i="4"/>
  <c r="F258" i="4"/>
  <c r="F256" i="4"/>
  <c r="F254" i="4"/>
  <c r="F253" i="4"/>
  <c r="F252" i="4"/>
  <c r="F251" i="4"/>
  <c r="F250" i="4"/>
  <c r="F248" i="4"/>
  <c r="F247" i="4"/>
  <c r="F246" i="4"/>
  <c r="F245" i="4"/>
  <c r="F244" i="4"/>
  <c r="F230" i="4"/>
  <c r="F229" i="4"/>
  <c r="F228" i="4"/>
  <c r="F227" i="4"/>
  <c r="F226" i="4"/>
  <c r="F225" i="4"/>
  <c r="F224" i="4"/>
  <c r="F223" i="4"/>
  <c r="F222" i="4"/>
  <c r="F213" i="4"/>
  <c r="F212" i="4"/>
  <c r="F211" i="4"/>
  <c r="F210" i="4"/>
  <c r="F209" i="4"/>
  <c r="F206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4" i="4"/>
  <c r="F143" i="4"/>
  <c r="F142" i="4"/>
  <c r="F141" i="4"/>
  <c r="F140" i="4"/>
  <c r="F139" i="4"/>
  <c r="F138" i="4"/>
  <c r="F137" i="4"/>
  <c r="F136" i="4"/>
  <c r="F135" i="4"/>
  <c r="F134" i="4"/>
  <c r="F132" i="4"/>
  <c r="F131" i="4"/>
  <c r="F130" i="4"/>
  <c r="F129" i="4"/>
  <c r="F128" i="4"/>
  <c r="F127" i="4"/>
  <c r="F125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08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79" i="4"/>
  <c r="F78" i="4"/>
  <c r="F76" i="4"/>
  <c r="F75" i="4"/>
  <c r="F74" i="4"/>
  <c r="F70" i="4"/>
  <c r="F64" i="4"/>
  <c r="F62" i="4"/>
  <c r="F61" i="4"/>
  <c r="F59" i="4"/>
  <c r="F58" i="4"/>
  <c r="F57" i="4"/>
  <c r="F56" i="4"/>
  <c r="F52" i="4"/>
  <c r="F51" i="4"/>
  <c r="F50" i="4"/>
  <c r="F49" i="4"/>
  <c r="F48" i="4"/>
  <c r="F47" i="4"/>
  <c r="F46" i="4"/>
  <c r="F45" i="4"/>
  <c r="F41" i="4"/>
  <c r="F40" i="4"/>
  <c r="F39" i="4"/>
  <c r="F28" i="4"/>
  <c r="D12" i="4"/>
  <c r="F12" i="4" s="1"/>
  <c r="A10" i="8"/>
  <c r="A33" i="8"/>
  <c r="A32" i="8"/>
  <c r="A31" i="8"/>
  <c r="A30" i="8"/>
  <c r="A28" i="8"/>
  <c r="A27" i="8"/>
  <c r="A26" i="8"/>
  <c r="A25" i="8"/>
  <c r="A24" i="8"/>
  <c r="A23" i="8"/>
  <c r="A22" i="8"/>
  <c r="A21" i="8"/>
  <c r="A20" i="8"/>
  <c r="A11" i="8"/>
  <c r="A2" i="8"/>
  <c r="A3" i="8"/>
  <c r="A4" i="8"/>
  <c r="A5" i="8"/>
  <c r="A6" i="8"/>
  <c r="A1" i="8"/>
  <c r="A19" i="8"/>
  <c r="A18" i="8"/>
  <c r="A17" i="8"/>
  <c r="A16" i="8"/>
  <c r="A15" i="8"/>
  <c r="A14" i="8"/>
  <c r="A13" i="8"/>
  <c r="A12" i="8"/>
  <c r="C512" i="4"/>
  <c r="C481" i="4"/>
  <c r="C456" i="4"/>
  <c r="C399" i="4"/>
  <c r="C423" i="4"/>
  <c r="C373" i="4"/>
  <c r="C326" i="4"/>
  <c r="C299" i="4"/>
  <c r="C287" i="4"/>
  <c r="C276" i="4"/>
  <c r="C264" i="4"/>
  <c r="C241" i="4"/>
  <c r="C216" i="4"/>
  <c r="C181" i="4"/>
  <c r="C146" i="4"/>
  <c r="C110" i="4"/>
  <c r="C81" i="4"/>
  <c r="C66" i="4"/>
  <c r="C54" i="4"/>
  <c r="C43" i="4"/>
  <c r="C34" i="4"/>
  <c r="D31" i="4"/>
  <c r="F31" i="4" s="1"/>
  <c r="F30" i="4"/>
  <c r="D29" i="4"/>
  <c r="F29" i="4" s="1"/>
  <c r="D24" i="4"/>
  <c r="F24" i="4" s="1"/>
  <c r="D23" i="4"/>
  <c r="F23" i="4" s="1"/>
  <c r="D22" i="4"/>
  <c r="F22" i="4" s="1"/>
  <c r="D21" i="4"/>
  <c r="F21" i="4" s="1"/>
  <c r="D20" i="4"/>
  <c r="F20" i="4" s="1"/>
  <c r="D19" i="4"/>
  <c r="F19" i="4" s="1"/>
  <c r="D18" i="4"/>
  <c r="F18" i="4" s="1"/>
  <c r="D17" i="4"/>
  <c r="F17" i="4" s="1"/>
  <c r="D13" i="4"/>
  <c r="F13" i="4"/>
  <c r="D11" i="4"/>
  <c r="F11" i="4" s="1"/>
  <c r="C26" i="4"/>
  <c r="C15" i="4"/>
  <c r="C9" i="8"/>
  <c r="A54" i="8"/>
  <c r="A45" i="8"/>
  <c r="B5" i="8"/>
  <c r="B6" i="8"/>
  <c r="C4" i="9"/>
  <c r="F536" i="4"/>
  <c r="F562" i="4"/>
  <c r="F563" i="4"/>
  <c r="F564" i="4"/>
  <c r="F535" i="4"/>
  <c r="F534" i="4"/>
  <c r="B3" i="8"/>
  <c r="B2" i="8"/>
  <c r="B1" i="8"/>
  <c r="D13" i="8" l="1"/>
  <c r="D21" i="8"/>
  <c r="D14" i="8"/>
  <c r="D22" i="8"/>
  <c r="D24" i="8"/>
  <c r="D62" i="8"/>
  <c r="D17" i="8"/>
  <c r="D11" i="8"/>
  <c r="D27" i="8"/>
  <c r="D12" i="8"/>
  <c r="D28" i="8"/>
  <c r="F537" i="4"/>
  <c r="E59" i="8"/>
  <c r="D59" i="8"/>
  <c r="F553" i="4"/>
  <c r="E21" i="8"/>
  <c r="E17" i="8"/>
  <c r="E33" i="8"/>
  <c r="D33" i="8"/>
  <c r="D61" i="8"/>
  <c r="E61" i="8"/>
  <c r="D25" i="8"/>
  <c r="E25" i="8"/>
  <c r="D16" i="8"/>
  <c r="E16" i="8"/>
  <c r="E32" i="8"/>
  <c r="D32" i="8"/>
  <c r="E13" i="8"/>
  <c r="F557" i="4"/>
  <c r="F545" i="4"/>
  <c r="E28" i="8"/>
  <c r="F561" i="4"/>
  <c r="E18" i="8"/>
  <c r="D18" i="8"/>
  <c r="E19" i="8"/>
  <c r="D19" i="8"/>
  <c r="E23" i="8"/>
  <c r="D23" i="8"/>
  <c r="E31" i="8"/>
  <c r="D31" i="8"/>
  <c r="D20" i="8"/>
  <c r="E20" i="8"/>
  <c r="G513" i="4"/>
  <c r="E24" i="8"/>
  <c r="E62" i="8"/>
  <c r="E11" i="8"/>
  <c r="E12" i="8"/>
  <c r="D56" i="8"/>
  <c r="C30" i="8"/>
  <c r="E30" i="8" s="1"/>
  <c r="E27" i="8"/>
  <c r="E57" i="8"/>
  <c r="D57" i="8"/>
  <c r="D55" i="8"/>
  <c r="E55" i="8"/>
  <c r="E60" i="8"/>
  <c r="D60" i="8"/>
  <c r="E10" i="8"/>
  <c r="D10" i="8"/>
  <c r="D26" i="8"/>
  <c r="E26" i="8"/>
  <c r="D58" i="8"/>
  <c r="E58" i="8"/>
  <c r="D15" i="8"/>
  <c r="E14" i="8"/>
  <c r="I515" i="4"/>
  <c r="J513" i="4"/>
  <c r="E22" i="8"/>
  <c r="B4" i="8"/>
  <c r="D29" i="8"/>
  <c r="G514" i="4" l="1"/>
  <c r="G515" i="4" s="1"/>
  <c r="C36" i="8" s="1"/>
  <c r="F565" i="4"/>
  <c r="G517" i="4"/>
  <c r="G518" i="4" s="1"/>
  <c r="G522" i="4"/>
  <c r="C43" i="8" s="1"/>
  <c r="F513" i="4"/>
  <c r="G520" i="4"/>
  <c r="F520" i="4" s="1"/>
  <c r="G519" i="4"/>
  <c r="F519" i="4" s="1"/>
  <c r="G521" i="4"/>
  <c r="F521" i="4" s="1"/>
  <c r="D30" i="8"/>
  <c r="C34" i="8"/>
  <c r="E34" i="8" s="1"/>
  <c r="C38" i="8"/>
  <c r="C35" i="8" l="1"/>
  <c r="E35" i="8" s="1"/>
  <c r="F514" i="4"/>
  <c r="F517" i="4"/>
  <c r="F518" i="4" s="1"/>
  <c r="F515" i="4"/>
  <c r="C42" i="8"/>
  <c r="E42" i="8" s="1"/>
  <c r="D34" i="8"/>
  <c r="C41" i="8"/>
  <c r="D41" i="8" s="1"/>
  <c r="G516" i="4"/>
  <c r="G523" i="4" s="1"/>
  <c r="G531" i="4" s="1"/>
  <c r="F522" i="4"/>
  <c r="C40" i="8"/>
  <c r="D40" i="8" s="1"/>
  <c r="E43" i="8"/>
  <c r="D43" i="8"/>
  <c r="D36" i="8"/>
  <c r="E36" i="8"/>
  <c r="E38" i="8"/>
  <c r="C39" i="8"/>
  <c r="D38" i="8"/>
  <c r="D42" i="8" l="1"/>
  <c r="F516" i="4"/>
  <c r="F523" i="4" s="1"/>
  <c r="E40" i="8"/>
  <c r="C37" i="8"/>
  <c r="C44" i="8" s="1"/>
  <c r="D35" i="8"/>
  <c r="E41" i="8"/>
  <c r="G526" i="4"/>
  <c r="F526" i="4" s="1"/>
  <c r="G530" i="4"/>
  <c r="C51" i="8" s="1"/>
  <c r="G529" i="4"/>
  <c r="F529" i="4" s="1"/>
  <c r="G527" i="4"/>
  <c r="F527" i="4" s="1"/>
  <c r="G528" i="4"/>
  <c r="C49" i="8" s="1"/>
  <c r="G532" i="4"/>
  <c r="F532" i="4" s="1"/>
  <c r="G525" i="4"/>
  <c r="F525" i="4" s="1"/>
  <c r="D39" i="8"/>
  <c r="E39" i="8"/>
  <c r="F531" i="4"/>
  <c r="C52" i="8"/>
  <c r="C47" i="8" l="1"/>
  <c r="D47" i="8" s="1"/>
  <c r="E37" i="8"/>
  <c r="D37" i="8"/>
  <c r="C50" i="8"/>
  <c r="E50" i="8" s="1"/>
  <c r="F528" i="4"/>
  <c r="F530" i="4"/>
  <c r="C48" i="8"/>
  <c r="E48" i="8" s="1"/>
  <c r="C53" i="8"/>
  <c r="E53" i="8" s="1"/>
  <c r="C46" i="8"/>
  <c r="E46" i="8" s="1"/>
  <c r="D49" i="8"/>
  <c r="E49" i="8"/>
  <c r="D51" i="8"/>
  <c r="E51" i="8"/>
  <c r="D52" i="8"/>
  <c r="E52" i="8"/>
  <c r="E44" i="8"/>
  <c r="D44" i="8"/>
  <c r="E47" i="8" l="1"/>
  <c r="D53" i="8"/>
  <c r="D50" i="8"/>
  <c r="D48" i="8"/>
  <c r="D46" i="8"/>
</calcChain>
</file>

<file path=xl/sharedStrings.xml><?xml version="1.0" encoding="utf-8"?>
<sst xmlns="http://schemas.openxmlformats.org/spreadsheetml/2006/main" count="2014" uniqueCount="1511">
  <si>
    <t>QUANTITY</t>
  </si>
  <si>
    <t xml:space="preserve">Building Name:  </t>
  </si>
  <si>
    <t xml:space="preserve">Project Name:  </t>
  </si>
  <si>
    <t xml:space="preserve">Anticipated Construction Start:  </t>
  </si>
  <si>
    <t xml:space="preserve">Anticipated Construction Finish:  </t>
  </si>
  <si>
    <t xml:space="preserve">Date of Estimate:  </t>
  </si>
  <si>
    <t>This template includes pre-set formulas, however, estimating professionals are ultimately responsible for the accuracy of the information submitted.</t>
  </si>
  <si>
    <t>Allowances</t>
  </si>
  <si>
    <t>Alternate #1</t>
  </si>
  <si>
    <t>Alternate #2</t>
  </si>
  <si>
    <t>CSI = Construction Specifications Institute</t>
  </si>
  <si>
    <t>CSI ESTIMATE SUMMARY</t>
  </si>
  <si>
    <t>% OF</t>
  </si>
  <si>
    <t>COST /</t>
  </si>
  <si>
    <t>S. F.</t>
  </si>
  <si>
    <t>TOTAL $</t>
  </si>
  <si>
    <t>YELLOW HIGHLIGHTED AREAS ARE FOR DATA INPUT</t>
  </si>
  <si>
    <t>UNIT</t>
  </si>
  <si>
    <t>AVG PRICE</t>
  </si>
  <si>
    <t>GSF</t>
  </si>
  <si>
    <t>"A"</t>
  </si>
  <si>
    <t>"B"</t>
  </si>
  <si>
    <t>"C"</t>
  </si>
  <si>
    <t>"E"</t>
  </si>
  <si>
    <t>Midpoint of Construction = Average (C/B):</t>
  </si>
  <si>
    <t>Escalation = (((1+D)^((E-A)/365))-1</t>
  </si>
  <si>
    <t>"F"</t>
  </si>
  <si>
    <t>"G"</t>
  </si>
  <si>
    <t>"H"</t>
  </si>
  <si>
    <t>"I"</t>
  </si>
  <si>
    <t>"J"</t>
  </si>
  <si>
    <t>"K"</t>
  </si>
  <si>
    <t>"L"</t>
  </si>
  <si>
    <t>&lt;&lt; INPUT THIS UNIT VALUE IF APPLICABLE</t>
  </si>
  <si>
    <t>&lt;&lt; INPUT THIS PERCENTAGE (OR UNIT VALUE IN COL "G")</t>
  </si>
  <si>
    <t>"M"</t>
  </si>
  <si>
    <t>GACRE</t>
  </si>
  <si>
    <t>RACRE = Total area of restoration &amp; site rehab</t>
  </si>
  <si>
    <t>FSF</t>
  </si>
  <si>
    <t>FSF = Total area of flatwork concrete</t>
  </si>
  <si>
    <t>SCY</t>
  </si>
  <si>
    <t>ACY</t>
  </si>
  <si>
    <t>SCY = Total cubic yards of structural concrete</t>
  </si>
  <si>
    <t xml:space="preserve">ACY = Total cubic yards of architectural concrete </t>
  </si>
  <si>
    <t>LSF</t>
  </si>
  <si>
    <t>LCY = Total cubic yards of lightweight concrete</t>
  </si>
  <si>
    <t>PTSF</t>
  </si>
  <si>
    <t>PTSF = Total area of post-tensioned concrete</t>
  </si>
  <si>
    <t>PSSF</t>
  </si>
  <si>
    <t>PASF</t>
  </si>
  <si>
    <t>PSSF = Total area of precast structural concrete</t>
  </si>
  <si>
    <t>PASF = Total area of precast architectural concrete</t>
  </si>
  <si>
    <t>CDSF</t>
  </si>
  <si>
    <t>CDSF = Total area of cementitious decks</t>
  </si>
  <si>
    <t>CLSF</t>
  </si>
  <si>
    <t>BRSF</t>
  </si>
  <si>
    <t>BLSF</t>
  </si>
  <si>
    <t>GLSF</t>
  </si>
  <si>
    <t>STSF</t>
  </si>
  <si>
    <t>RSF</t>
  </si>
  <si>
    <t>CRSF</t>
  </si>
  <si>
    <t>CLCSF = Total surface area of cleaned/restored concrete</t>
  </si>
  <si>
    <t>CLMSF = Total surface area of cleaned/restored Masonry</t>
  </si>
  <si>
    <t>BRSF = Total surface area of brick masonry</t>
  </si>
  <si>
    <t>BLSF = Total surface area of block masonry</t>
  </si>
  <si>
    <t>GLSF = Total surface area of glass block masonry</t>
  </si>
  <si>
    <t>STSF = Total surface area of stone masonry</t>
  </si>
  <si>
    <t>RSF = Total surface area of refractory masonry</t>
  </si>
  <si>
    <t>CRSF = Total surface area of corrosion-resistant masonry</t>
  </si>
  <si>
    <t>CLMSF</t>
  </si>
  <si>
    <t>FLT = Total number of riser flights from sprocket to idler pulley</t>
  </si>
  <si>
    <t>CSI 2012</t>
  </si>
  <si>
    <t>00 00 00</t>
  </si>
  <si>
    <t>01 00 00</t>
  </si>
  <si>
    <t>Section Title</t>
  </si>
  <si>
    <t>Fill-in</t>
  </si>
  <si>
    <t>01 21 00</t>
  </si>
  <si>
    <t>01 31 00</t>
  </si>
  <si>
    <t>01 51 00</t>
  </si>
  <si>
    <t>01 52 00</t>
  </si>
  <si>
    <t>01 53 00</t>
  </si>
  <si>
    <t>01 55 00</t>
  </si>
  <si>
    <t>01 56 00</t>
  </si>
  <si>
    <t>01 74 00</t>
  </si>
  <si>
    <t>Project Management and Coordination</t>
  </si>
  <si>
    <t>Temporary Utilities</t>
  </si>
  <si>
    <t>Construction Facilities</t>
  </si>
  <si>
    <t>Temporary Construction</t>
  </si>
  <si>
    <t>Vehicular Access and Parking</t>
  </si>
  <si>
    <t>Temporary Barriers and Enclosures</t>
  </si>
  <si>
    <t>Cleaning and Waste Management</t>
  </si>
  <si>
    <t>GENERAL REQUIREMENTS:</t>
  </si>
  <si>
    <t>02 00 00</t>
  </si>
  <si>
    <t>02 41 16</t>
  </si>
  <si>
    <t>02 41 19</t>
  </si>
  <si>
    <t>02 61 00</t>
  </si>
  <si>
    <t>02 71 00</t>
  </si>
  <si>
    <t>02 80 00</t>
  </si>
  <si>
    <t>Structure Demolition</t>
  </si>
  <si>
    <t>Selective Demolition</t>
  </si>
  <si>
    <t>Removal and Disposal of Contaminated Soils</t>
  </si>
  <si>
    <t>Groundwater Treatment</t>
  </si>
  <si>
    <t>Facility Remediation</t>
  </si>
  <si>
    <t xml:space="preserve">Building/Site Gross Area:  </t>
  </si>
  <si>
    <t>03 00 00</t>
  </si>
  <si>
    <t>03 30 00</t>
  </si>
  <si>
    <t>03 41 00</t>
  </si>
  <si>
    <t>03 45 00</t>
  </si>
  <si>
    <t>Cast-in-Place Concrete</t>
  </si>
  <si>
    <t>Precast Structural Concrete</t>
  </si>
  <si>
    <t>Precast Architectural Concrete</t>
  </si>
  <si>
    <t>04 00 00</t>
  </si>
  <si>
    <t>04 21 13</t>
  </si>
  <si>
    <t>04 22 00</t>
  </si>
  <si>
    <t>04 43 00</t>
  </si>
  <si>
    <t>Brick Masonry</t>
  </si>
  <si>
    <t>Concrete Unit Masonry</t>
  </si>
  <si>
    <t>Stone Masonry</t>
  </si>
  <si>
    <t>04 22 80</t>
  </si>
  <si>
    <t>Glass Masonry</t>
  </si>
  <si>
    <t>04 50 00</t>
  </si>
  <si>
    <t>04 60 00</t>
  </si>
  <si>
    <t>04 70 00</t>
  </si>
  <si>
    <t>Refractory Masonry</t>
  </si>
  <si>
    <t>Corrosion-resistant Masonry</t>
  </si>
  <si>
    <t>Manufactured Masonry</t>
  </si>
  <si>
    <t>04 80 00</t>
  </si>
  <si>
    <t>Masonry Mock-ups</t>
  </si>
  <si>
    <t>MMSF</t>
  </si>
  <si>
    <t>MUSF</t>
  </si>
  <si>
    <t>MMSF = Total surface area of manufactured masonry</t>
  </si>
  <si>
    <t>MUSF = Total surface area of masonry mockup</t>
  </si>
  <si>
    <t>03 48 00</t>
  </si>
  <si>
    <t>Precast Concrete Specialties</t>
  </si>
  <si>
    <t>Structural Steel Framing</t>
  </si>
  <si>
    <t>Steel Joist Framing</t>
  </si>
  <si>
    <t>Steel Decking</t>
  </si>
  <si>
    <t>Structural Metal Stud Framing</t>
  </si>
  <si>
    <t>Metal Fabrications</t>
  </si>
  <si>
    <t>Metal Stairs &amp; Railings</t>
  </si>
  <si>
    <t>Metal Gratings</t>
  </si>
  <si>
    <t>Decorative Metal</t>
  </si>
  <si>
    <t>Glazed Decorative Metal Railings</t>
  </si>
  <si>
    <t>05 00 00</t>
  </si>
  <si>
    <t>05 12 00</t>
  </si>
  <si>
    <t>05 21 00</t>
  </si>
  <si>
    <t>05 31 00</t>
  </si>
  <si>
    <t>05 41 00</t>
  </si>
  <si>
    <t>05 50 00</t>
  </si>
  <si>
    <t>05 51 00</t>
  </si>
  <si>
    <t>05 53 00</t>
  </si>
  <si>
    <t>05 70 00</t>
  </si>
  <si>
    <t>05 73 13</t>
  </si>
  <si>
    <t>06 00 00</t>
  </si>
  <si>
    <t>06 10 00</t>
  </si>
  <si>
    <t>06 11 00</t>
  </si>
  <si>
    <t>06 16 00</t>
  </si>
  <si>
    <t>06 17 00</t>
  </si>
  <si>
    <t>06 18 00</t>
  </si>
  <si>
    <t>Wood Framing</t>
  </si>
  <si>
    <t>Sheathing</t>
  </si>
  <si>
    <t>Shop-Fabricated Structural Wood</t>
  </si>
  <si>
    <t>Glued-Laminated Construction</t>
  </si>
  <si>
    <t>06 40 00</t>
  </si>
  <si>
    <t>06 41 00</t>
  </si>
  <si>
    <t>Architectural Wood Casework</t>
  </si>
  <si>
    <t>06 42 00</t>
  </si>
  <si>
    <t>Wood Paneling</t>
  </si>
  <si>
    <t>06 43 00</t>
  </si>
  <si>
    <t>Wood Stairs and Railings</t>
  </si>
  <si>
    <t>06 44 00</t>
  </si>
  <si>
    <t>Ornamental Woodwork</t>
  </si>
  <si>
    <t>06 46 00</t>
  </si>
  <si>
    <t>Wood Trim</t>
  </si>
  <si>
    <t>06 48 00</t>
  </si>
  <si>
    <t>07 00 00</t>
  </si>
  <si>
    <t>07 10 00</t>
  </si>
  <si>
    <t>07 21 00</t>
  </si>
  <si>
    <t>07 22 00</t>
  </si>
  <si>
    <t>07 24 00</t>
  </si>
  <si>
    <t>07 26 00</t>
  </si>
  <si>
    <t>07 27 00</t>
  </si>
  <si>
    <t>07 31 00</t>
  </si>
  <si>
    <t>07 32 00</t>
  </si>
  <si>
    <t>07 33 00</t>
  </si>
  <si>
    <t>07 33 63</t>
  </si>
  <si>
    <t>07 41 00</t>
  </si>
  <si>
    <t>07 42 00</t>
  </si>
  <si>
    <t>07 44 00</t>
  </si>
  <si>
    <t>07 46 00</t>
  </si>
  <si>
    <t>07 51 00</t>
  </si>
  <si>
    <t>07 52 00</t>
  </si>
  <si>
    <t>07 53 00</t>
  </si>
  <si>
    <t>07 54 00</t>
  </si>
  <si>
    <t>07 55 00</t>
  </si>
  <si>
    <t>07 62 00</t>
  </si>
  <si>
    <t>07 76 00</t>
  </si>
  <si>
    <t>07 81 00</t>
  </si>
  <si>
    <t>07 84 00</t>
  </si>
  <si>
    <t>07 90 00</t>
  </si>
  <si>
    <t>07 92 00</t>
  </si>
  <si>
    <t>07 95 00</t>
  </si>
  <si>
    <t>Dampproofing and Waterproofing</t>
  </si>
  <si>
    <t>Thermal Insulation</t>
  </si>
  <si>
    <t>Roof and Deck Insulation</t>
  </si>
  <si>
    <t>Exterior Insulation and Finish Systems</t>
  </si>
  <si>
    <t>Vapor Retarders</t>
  </si>
  <si>
    <t>Air Barriers</t>
  </si>
  <si>
    <t>Shingles and Shakes</t>
  </si>
  <si>
    <t>Roof Tiles</t>
  </si>
  <si>
    <t>Natural Roof Coverings</t>
  </si>
  <si>
    <t>Vegetated Roofing</t>
  </si>
  <si>
    <t>Roof Panels</t>
  </si>
  <si>
    <t>Wall Panels</t>
  </si>
  <si>
    <t>Faced Panels</t>
  </si>
  <si>
    <t>Siding</t>
  </si>
  <si>
    <t>Built-Up Bituminous Roofing</t>
  </si>
  <si>
    <t>Modified Bituminous Membrane Roofing</t>
  </si>
  <si>
    <t>Elastomeric Membrane Roofing</t>
  </si>
  <si>
    <t>Thermoplastic Membrane Roofing</t>
  </si>
  <si>
    <t>Protected Membrane Roofing</t>
  </si>
  <si>
    <t>Sheet Metal Flashing and Trim</t>
  </si>
  <si>
    <t>Roof Pavers</t>
  </si>
  <si>
    <t>Applied Fireproofing</t>
  </si>
  <si>
    <t>Firestopping</t>
  </si>
  <si>
    <t>Joint Protection</t>
  </si>
  <si>
    <t>Joint Sealants</t>
  </si>
  <si>
    <t>Expansion Control</t>
  </si>
  <si>
    <t>08 00 00</t>
  </si>
  <si>
    <t>08 11 00</t>
  </si>
  <si>
    <t>Metal Doors and Frames</t>
  </si>
  <si>
    <t>08 15 00</t>
  </si>
  <si>
    <t>Plastic Doors</t>
  </si>
  <si>
    <t>08 16 00</t>
  </si>
  <si>
    <t>Composite Doors</t>
  </si>
  <si>
    <t>08 31 00</t>
  </si>
  <si>
    <t>Access Doors and Panels</t>
  </si>
  <si>
    <t>08 32 00</t>
  </si>
  <si>
    <t>Sliding Glass Doors</t>
  </si>
  <si>
    <t>08 34 00</t>
  </si>
  <si>
    <t>Special Function Doors</t>
  </si>
  <si>
    <t>08 35 00</t>
  </si>
  <si>
    <t>Folding Doors and Grilles</t>
  </si>
  <si>
    <t>08 36 00</t>
  </si>
  <si>
    <t>Panel Doors</t>
  </si>
  <si>
    <t>08 38 00</t>
  </si>
  <si>
    <t>Traffic Doors</t>
  </si>
  <si>
    <t>08 39 00</t>
  </si>
  <si>
    <t>Pressure-Resistant Doors</t>
  </si>
  <si>
    <t>08 41 00</t>
  </si>
  <si>
    <t>Entrances and Storefronts</t>
  </si>
  <si>
    <t>08 51 00</t>
  </si>
  <si>
    <t>Metal Windows</t>
  </si>
  <si>
    <t>08 52 00</t>
  </si>
  <si>
    <t>Wood Windows</t>
  </si>
  <si>
    <t>08 53 00</t>
  </si>
  <si>
    <t>Plastic Windows</t>
  </si>
  <si>
    <t>08 54 00</t>
  </si>
  <si>
    <t>Composite Windows</t>
  </si>
  <si>
    <t>08 56 00</t>
  </si>
  <si>
    <t>Special Function Windows</t>
  </si>
  <si>
    <t>08 61 00</t>
  </si>
  <si>
    <t>Roof Windows</t>
  </si>
  <si>
    <t>08 62 00</t>
  </si>
  <si>
    <t>Unit Skylights</t>
  </si>
  <si>
    <t>08 63 00</t>
  </si>
  <si>
    <t>Metal-Framed Skylights</t>
  </si>
  <si>
    <t>08 64 00</t>
  </si>
  <si>
    <t>Plastic-Framed Skylights</t>
  </si>
  <si>
    <t>08 71 00</t>
  </si>
  <si>
    <t>Door Hardware</t>
  </si>
  <si>
    <t>08 74 00</t>
  </si>
  <si>
    <t>Access Control Hardware</t>
  </si>
  <si>
    <t>08 78 00</t>
  </si>
  <si>
    <t>Special Function Hardware</t>
  </si>
  <si>
    <t>08 81 00</t>
  </si>
  <si>
    <t>Glass Glazing</t>
  </si>
  <si>
    <t>08 83 00</t>
  </si>
  <si>
    <t>Mirrors</t>
  </si>
  <si>
    <t>08 87 00</t>
  </si>
  <si>
    <t>Glazing Surface Films</t>
  </si>
  <si>
    <t>08 88 00</t>
  </si>
  <si>
    <t>Special Function Glazing</t>
  </si>
  <si>
    <t>08 91 00</t>
  </si>
  <si>
    <t>Louvers</t>
  </si>
  <si>
    <t>08 95 00</t>
  </si>
  <si>
    <t>Vents</t>
  </si>
  <si>
    <t>09 00 00</t>
  </si>
  <si>
    <t>09 21 13</t>
  </si>
  <si>
    <t>Plaster Assemblies</t>
  </si>
  <si>
    <t>09 28 00</t>
  </si>
  <si>
    <t>Backing Boards and Underlayments</t>
  </si>
  <si>
    <t>09 29 00</t>
  </si>
  <si>
    <t>Gypsum Board</t>
  </si>
  <si>
    <t>09 30 13</t>
  </si>
  <si>
    <t>Ceramic Tiling</t>
  </si>
  <si>
    <t>09 30 16</t>
  </si>
  <si>
    <t>Quarry Tiling</t>
  </si>
  <si>
    <t>09 30 19</t>
  </si>
  <si>
    <t>Paver Tiling</t>
  </si>
  <si>
    <t>09 30 23</t>
  </si>
  <si>
    <t>Glass Mosaic Tiling</t>
  </si>
  <si>
    <t>09 30 26</t>
  </si>
  <si>
    <t>Plastic Tiling</t>
  </si>
  <si>
    <t>09 30 29</t>
  </si>
  <si>
    <t>Metal Tiling</t>
  </si>
  <si>
    <t>09 30 33</t>
  </si>
  <si>
    <t>Stone Tiling</t>
  </si>
  <si>
    <t>09 30 36</t>
  </si>
  <si>
    <t>Concrete Tiling</t>
  </si>
  <si>
    <t>09 30 39</t>
  </si>
  <si>
    <t>Brick Tiling</t>
  </si>
  <si>
    <t>09 51 00</t>
  </si>
  <si>
    <t>Acoustical Ceilings</t>
  </si>
  <si>
    <t>09 53 00</t>
  </si>
  <si>
    <t>Acoustical Ceiling Suspension Assemblies</t>
  </si>
  <si>
    <t>09 54 00</t>
  </si>
  <si>
    <t>Specialty Ceilings</t>
  </si>
  <si>
    <t>09 57 00</t>
  </si>
  <si>
    <t>Special Function Ceilings</t>
  </si>
  <si>
    <t>09 61 00</t>
  </si>
  <si>
    <t>Flooring Treatment</t>
  </si>
  <si>
    <t>09 61 19</t>
  </si>
  <si>
    <t>Concrete Staining</t>
  </si>
  <si>
    <t>09 62 00</t>
  </si>
  <si>
    <t>Specialty Flooring</t>
  </si>
  <si>
    <t>09 64 00</t>
  </si>
  <si>
    <t>Wood Flooring</t>
  </si>
  <si>
    <t>09 65 00</t>
  </si>
  <si>
    <t>Resilient Flooring</t>
  </si>
  <si>
    <t>09 66 00</t>
  </si>
  <si>
    <t>Terrazzo Flooring</t>
  </si>
  <si>
    <t>09 67 00</t>
  </si>
  <si>
    <t>Fluid-Applied Flooring</t>
  </si>
  <si>
    <t>09 68 00</t>
  </si>
  <si>
    <t>Carpeting</t>
  </si>
  <si>
    <t>09 69 00</t>
  </si>
  <si>
    <t>Access Flooring</t>
  </si>
  <si>
    <t>09 72 00</t>
  </si>
  <si>
    <t>Wall Coverings</t>
  </si>
  <si>
    <t>09 75 00</t>
  </si>
  <si>
    <t>Stone Facing</t>
  </si>
  <si>
    <t>09 77 00</t>
  </si>
  <si>
    <t>Special Wall Surfacing</t>
  </si>
  <si>
    <t>09 83 16</t>
  </si>
  <si>
    <t>Acoustic Ceiling Coating</t>
  </si>
  <si>
    <t>09 84 13</t>
  </si>
  <si>
    <t>Fixed Sound-Absorptive Panels</t>
  </si>
  <si>
    <t>09 91 00</t>
  </si>
  <si>
    <t>Painting</t>
  </si>
  <si>
    <t>09 97 00</t>
  </si>
  <si>
    <t>Special Coatings</t>
  </si>
  <si>
    <t>10 00 00</t>
  </si>
  <si>
    <t>10 11 00</t>
  </si>
  <si>
    <t>Visual Display Units</t>
  </si>
  <si>
    <t>10 12 00</t>
  </si>
  <si>
    <t>Display Cases</t>
  </si>
  <si>
    <t>10 13 00</t>
  </si>
  <si>
    <t>Directories</t>
  </si>
  <si>
    <t>10 14 00</t>
  </si>
  <si>
    <t>Signage</t>
  </si>
  <si>
    <t>10 17 00</t>
  </si>
  <si>
    <t>Telephone Specialties</t>
  </si>
  <si>
    <t>10 18 00</t>
  </si>
  <si>
    <t>Informational Kiosks</t>
  </si>
  <si>
    <t>10 21 00</t>
  </si>
  <si>
    <t>Compartments and Cubicles</t>
  </si>
  <si>
    <t>10 21 13</t>
  </si>
  <si>
    <t>Toilet Compartments</t>
  </si>
  <si>
    <t>10 21 16</t>
  </si>
  <si>
    <t>Shower and Dressing Compartments</t>
  </si>
  <si>
    <t>10 21 23</t>
  </si>
  <si>
    <t>Cubicle Curtains and Track</t>
  </si>
  <si>
    <t>10 22 13</t>
  </si>
  <si>
    <t>Wire Mesh Partitions</t>
  </si>
  <si>
    <t>10 22 14</t>
  </si>
  <si>
    <t>Expanded Metal Partitions</t>
  </si>
  <si>
    <t>10 22 16</t>
  </si>
  <si>
    <t>Folding Gates</t>
  </si>
  <si>
    <t>10 22 19</t>
  </si>
  <si>
    <t>Demountable Partitions</t>
  </si>
  <si>
    <t>10 22 23</t>
  </si>
  <si>
    <t>Portable Partitions, Screens, and Panels</t>
  </si>
  <si>
    <t>10 22 33</t>
  </si>
  <si>
    <t>Accordion Folding Partitions</t>
  </si>
  <si>
    <t>10 22 36</t>
  </si>
  <si>
    <t>Coiling Partitions</t>
  </si>
  <si>
    <t>10 22 39</t>
  </si>
  <si>
    <t>Folding Panel Partitions</t>
  </si>
  <si>
    <t>10 22 43</t>
  </si>
  <si>
    <t>Sliding Partitions</t>
  </si>
  <si>
    <t>10 25 00</t>
  </si>
  <si>
    <t>Service Walls</t>
  </si>
  <si>
    <t>10 26 00</t>
  </si>
  <si>
    <t>Wall and Door Protection</t>
  </si>
  <si>
    <t>10 28 00</t>
  </si>
  <si>
    <t>Toilet, Bath, and Laundry Accessories</t>
  </si>
  <si>
    <t>10 44 00</t>
  </si>
  <si>
    <t>Fire Protection Specialties</t>
  </si>
  <si>
    <t>10 51 00</t>
  </si>
  <si>
    <t>Lockers</t>
  </si>
  <si>
    <t>10 55 00</t>
  </si>
  <si>
    <t>Postal Specialties</t>
  </si>
  <si>
    <t>10 56 00</t>
  </si>
  <si>
    <t>Storage Assemblies</t>
  </si>
  <si>
    <t>10 57 00</t>
  </si>
  <si>
    <t>Wardrobe and Closet Specialties</t>
  </si>
  <si>
    <t>10 71 00</t>
  </si>
  <si>
    <t>Exterior Protection</t>
  </si>
  <si>
    <t>10 73 00</t>
  </si>
  <si>
    <t>Protective Covers</t>
  </si>
  <si>
    <t>10 74 00</t>
  </si>
  <si>
    <t>Manufactured Exterior Specialties</t>
  </si>
  <si>
    <t>10 75 00</t>
  </si>
  <si>
    <t>Flagpoles</t>
  </si>
  <si>
    <t>10 80 00</t>
  </si>
  <si>
    <t>Other Specialties</t>
  </si>
  <si>
    <t>11 00 00</t>
  </si>
  <si>
    <t>11 12 00</t>
  </si>
  <si>
    <t>Parking Control Equipment</t>
  </si>
  <si>
    <t>11 13 00</t>
  </si>
  <si>
    <t>Loading Dock Equipment</t>
  </si>
  <si>
    <t>11 14 00</t>
  </si>
  <si>
    <t>Pedestrian Control Equipment</t>
  </si>
  <si>
    <t>11 24 00</t>
  </si>
  <si>
    <t>Maintenance Equipment</t>
  </si>
  <si>
    <t>11 24 23</t>
  </si>
  <si>
    <t>Window Washing Systems</t>
  </si>
  <si>
    <t>11 24 29</t>
  </si>
  <si>
    <t>Facility Fall Protection</t>
  </si>
  <si>
    <t>11 26 00</t>
  </si>
  <si>
    <t>Unit Kitchens</t>
  </si>
  <si>
    <t>11 27 00</t>
  </si>
  <si>
    <t>Photographic Processing Equipment</t>
  </si>
  <si>
    <t>11 31 13</t>
  </si>
  <si>
    <t>Residential Kitchen Appliances</t>
  </si>
  <si>
    <t>11 31 23</t>
  </si>
  <si>
    <t>Residential Laundry Appliances</t>
  </si>
  <si>
    <t>11 40 00</t>
  </si>
  <si>
    <t>Foodservice Equipment</t>
  </si>
  <si>
    <t>11 41 23</t>
  </si>
  <si>
    <t>Walk-In Coolers</t>
  </si>
  <si>
    <t>11 41 26</t>
  </si>
  <si>
    <t>Walk-In Freezers</t>
  </si>
  <si>
    <t>11 51 00</t>
  </si>
  <si>
    <t>Library Equipment</t>
  </si>
  <si>
    <t>11 52 00</t>
  </si>
  <si>
    <t>Audio-Visual Equipment</t>
  </si>
  <si>
    <t>11 53 00</t>
  </si>
  <si>
    <t>Laboratory Equipment</t>
  </si>
  <si>
    <t>11 61 00</t>
  </si>
  <si>
    <t>Broadcast, Theater, and Stage Equipment</t>
  </si>
  <si>
    <t>11 66 00</t>
  </si>
  <si>
    <t>Athletic Equipment</t>
  </si>
  <si>
    <t>11 67 00</t>
  </si>
  <si>
    <t>Recreational Equipment</t>
  </si>
  <si>
    <t>11 68 00</t>
  </si>
  <si>
    <t>Play Field Equipment and Structures</t>
  </si>
  <si>
    <t>11 70 00</t>
  </si>
  <si>
    <t>Healthcare Equipment</t>
  </si>
  <si>
    <t>11 90 00</t>
  </si>
  <si>
    <t>Other Equipment</t>
  </si>
  <si>
    <t>12 00 00</t>
  </si>
  <si>
    <t>12 10 00</t>
  </si>
  <si>
    <t>Art</t>
  </si>
  <si>
    <t>12 21 00</t>
  </si>
  <si>
    <t>Window Blinds</t>
  </si>
  <si>
    <t>12 22 00</t>
  </si>
  <si>
    <t>Curtains and Drapes</t>
  </si>
  <si>
    <t>12 23 00</t>
  </si>
  <si>
    <t>Interior Shutters</t>
  </si>
  <si>
    <t>12 24 00</t>
  </si>
  <si>
    <t>Window Shades</t>
  </si>
  <si>
    <t>12 25 00</t>
  </si>
  <si>
    <t>Window Treatment Operating Hardware</t>
  </si>
  <si>
    <t>12 26 00</t>
  </si>
  <si>
    <t>Interior Daylighting Devices</t>
  </si>
  <si>
    <t>12 31 00</t>
  </si>
  <si>
    <t>Manufactured Metal Casework</t>
  </si>
  <si>
    <t>12 32 00</t>
  </si>
  <si>
    <t>Manufactured Wood Casework</t>
  </si>
  <si>
    <t>12 34 00</t>
  </si>
  <si>
    <t>Manufactured Plastic Casework</t>
  </si>
  <si>
    <t>12 35 00</t>
  </si>
  <si>
    <t>Specialty Casework</t>
  </si>
  <si>
    <t>12 36 00</t>
  </si>
  <si>
    <t>Countertops</t>
  </si>
  <si>
    <t>12 40 00</t>
  </si>
  <si>
    <t>Furnishings and Accessories</t>
  </si>
  <si>
    <t>12 48 00</t>
  </si>
  <si>
    <t>Rugs and Mats</t>
  </si>
  <si>
    <t>12 50 00</t>
  </si>
  <si>
    <t>Furniture</t>
  </si>
  <si>
    <t>12 52 00</t>
  </si>
  <si>
    <t>Seating</t>
  </si>
  <si>
    <t>12 61 00</t>
  </si>
  <si>
    <t>Fixed Audience Seating</t>
  </si>
  <si>
    <t>12 63 00</t>
  </si>
  <si>
    <t>Stadium and Arena Seating</t>
  </si>
  <si>
    <t>12 66 00</t>
  </si>
  <si>
    <t>Telescoping Stands</t>
  </si>
  <si>
    <t>12 93 00</t>
  </si>
  <si>
    <t>Site Furnishings</t>
  </si>
  <si>
    <t>13 00 00</t>
  </si>
  <si>
    <t>13 11 00</t>
  </si>
  <si>
    <t>Swimming Pools</t>
  </si>
  <si>
    <t>13 12 00</t>
  </si>
  <si>
    <t>Fountains</t>
  </si>
  <si>
    <t>13 21 00</t>
  </si>
  <si>
    <t>Controlled Environment Rooms</t>
  </si>
  <si>
    <t>13 24 00</t>
  </si>
  <si>
    <t>Special Activity Rooms</t>
  </si>
  <si>
    <t>13 28 00</t>
  </si>
  <si>
    <t>Athletic and Recreational Special Construction</t>
  </si>
  <si>
    <t>13 30 00</t>
  </si>
  <si>
    <t>Special Structures</t>
  </si>
  <si>
    <t>13 34 00</t>
  </si>
  <si>
    <t>Fabricated Engineered Structures</t>
  </si>
  <si>
    <t>13 42 00</t>
  </si>
  <si>
    <t>Building Modules</t>
  </si>
  <si>
    <t>13 49 00</t>
  </si>
  <si>
    <t>Radiation Protection</t>
  </si>
  <si>
    <t>14 00 00</t>
  </si>
  <si>
    <t>14 10 00</t>
  </si>
  <si>
    <t>Dumbwaiters</t>
  </si>
  <si>
    <t>14 21 00</t>
  </si>
  <si>
    <t>Electric Traction Elevators</t>
  </si>
  <si>
    <t>14 24 00</t>
  </si>
  <si>
    <t>Hydraulic Elevators</t>
  </si>
  <si>
    <t>14 40 00</t>
  </si>
  <si>
    <t>Lifts</t>
  </si>
  <si>
    <t>14 91 00</t>
  </si>
  <si>
    <t>Facility Chutes</t>
  </si>
  <si>
    <t>14 92 00</t>
  </si>
  <si>
    <t>Pneumatic Tube Systems</t>
  </si>
  <si>
    <t>21 00 00</t>
  </si>
  <si>
    <t>21 10 00</t>
  </si>
  <si>
    <t>Water-Based Fire-Suppression Systems</t>
  </si>
  <si>
    <t>21 11 00</t>
  </si>
  <si>
    <t>Facility Service Piping</t>
  </si>
  <si>
    <t>21 12 00</t>
  </si>
  <si>
    <t>Standpipes</t>
  </si>
  <si>
    <t>21 13 13</t>
  </si>
  <si>
    <t>Wet Pipe Sprinkler Systems</t>
  </si>
  <si>
    <t>Dry Pipe Sprinkler Systems</t>
  </si>
  <si>
    <t>Pre-action Sprinkler Systems</t>
  </si>
  <si>
    <t>21 20 00</t>
  </si>
  <si>
    <t>Fire-Extinguishing Systems</t>
  </si>
  <si>
    <t>21 30 00</t>
  </si>
  <si>
    <t>Fire Pumps</t>
  </si>
  <si>
    <t>21 40 00</t>
  </si>
  <si>
    <t>Fire-Suppression Water Storage</t>
  </si>
  <si>
    <t>22 00 00</t>
  </si>
  <si>
    <t>22 11 00</t>
  </si>
  <si>
    <t>Water Distribution</t>
  </si>
  <si>
    <t>22 12 00</t>
  </si>
  <si>
    <t>Potable-Water Storage Tanks</t>
  </si>
  <si>
    <t>22 13 00</t>
  </si>
  <si>
    <t>Sanitary Sewerage</t>
  </si>
  <si>
    <t>22 14 00</t>
  </si>
  <si>
    <t>Storm Drainage</t>
  </si>
  <si>
    <t>22 15 00</t>
  </si>
  <si>
    <t>Compressed-Air Systems</t>
  </si>
  <si>
    <t>22 31 00</t>
  </si>
  <si>
    <t>Domestic Water Softeners</t>
  </si>
  <si>
    <t>22 32 00</t>
  </si>
  <si>
    <t>Domestic Water Filtration Equipment</t>
  </si>
  <si>
    <t>22 33 00</t>
  </si>
  <si>
    <t>Electric Domestic Water Heaters</t>
  </si>
  <si>
    <t>22 34 00</t>
  </si>
  <si>
    <t>Fuel-Fired Domestic Water Heaters</t>
  </si>
  <si>
    <t>22 35 00</t>
  </si>
  <si>
    <t>Domestic Water Heat Exchangers</t>
  </si>
  <si>
    <t>22 41 00</t>
  </si>
  <si>
    <t>Residential Plumbing Fixtures</t>
  </si>
  <si>
    <t>22 42 00</t>
  </si>
  <si>
    <t>Commercial Plumbing Fixtures</t>
  </si>
  <si>
    <t>22 43 00</t>
  </si>
  <si>
    <t>Healthcare Plumbing Fixtures</t>
  </si>
  <si>
    <t>22 45 00</t>
  </si>
  <si>
    <t>Emergency Plumbing Fixtures</t>
  </si>
  <si>
    <t>22 46 00</t>
  </si>
  <si>
    <t>Security Plumbing Fixtures</t>
  </si>
  <si>
    <t>22 47 00</t>
  </si>
  <si>
    <t>Drinking Fountains and Water Coolers</t>
  </si>
  <si>
    <t>22 51 00</t>
  </si>
  <si>
    <t>Swimming Pool Plumbing Systems</t>
  </si>
  <si>
    <t>22 52 00</t>
  </si>
  <si>
    <t>Fountain Plumbing Systems</t>
  </si>
  <si>
    <t>22 60 00</t>
  </si>
  <si>
    <t>Special Systems for Laboratories and Healthcare</t>
  </si>
  <si>
    <t>22 61 00</t>
  </si>
  <si>
    <t>22 62 00</t>
  </si>
  <si>
    <t>Vacuum Systems</t>
  </si>
  <si>
    <t>22 63 00</t>
  </si>
  <si>
    <t>Gas Systems</t>
  </si>
  <si>
    <t>22 66 00</t>
  </si>
  <si>
    <t>Chemical-Waste Systems</t>
  </si>
  <si>
    <t>22 67 00</t>
  </si>
  <si>
    <t>Processed Water Systems</t>
  </si>
  <si>
    <t>23 00 00</t>
  </si>
  <si>
    <t>23 07 13</t>
  </si>
  <si>
    <t>Duct Insulation</t>
  </si>
  <si>
    <t>23 07 16</t>
  </si>
  <si>
    <t>HVAC Equipment Insulation</t>
  </si>
  <si>
    <t>23 07 19</t>
  </si>
  <si>
    <t>HVAC Piping Insulation</t>
  </si>
  <si>
    <t>23 09 00</t>
  </si>
  <si>
    <t>Instrumentation and Control for HVAC</t>
  </si>
  <si>
    <t>23 11 00</t>
  </si>
  <si>
    <t>Facility Fuel Piping</t>
  </si>
  <si>
    <t>23 12 00</t>
  </si>
  <si>
    <t>Facility Fuel Pumps</t>
  </si>
  <si>
    <t>23 13 00</t>
  </si>
  <si>
    <t>Facility Fuel-Storage Tanks</t>
  </si>
  <si>
    <t>23 21 00</t>
  </si>
  <si>
    <t>Hydronic Piping and Pumps</t>
  </si>
  <si>
    <t>23 22 00</t>
  </si>
  <si>
    <t>Steam and Condensate Piping and Pumps</t>
  </si>
  <si>
    <t>23 23 00</t>
  </si>
  <si>
    <t>Refrigerant Piping</t>
  </si>
  <si>
    <t>23 24 00</t>
  </si>
  <si>
    <t>Internal-Combustion Engine Piping</t>
  </si>
  <si>
    <t>23 25 00</t>
  </si>
  <si>
    <t>HVAC Water Treatment</t>
  </si>
  <si>
    <t>23 31 00</t>
  </si>
  <si>
    <t>HVAC Ducts and Casings</t>
  </si>
  <si>
    <t>23 32 00</t>
  </si>
  <si>
    <t>Air Plenums and Chases</t>
  </si>
  <si>
    <t>23 33 00</t>
  </si>
  <si>
    <t>Air Duct Accessories</t>
  </si>
  <si>
    <t>23 34 00</t>
  </si>
  <si>
    <t>HVAC Fans</t>
  </si>
  <si>
    <t>23 35 00</t>
  </si>
  <si>
    <t>Special Exhaust Systems</t>
  </si>
  <si>
    <t>23 36 00</t>
  </si>
  <si>
    <t>Air Terminal Units</t>
  </si>
  <si>
    <t>23 37 00</t>
  </si>
  <si>
    <t>Air Outlets and Inlets</t>
  </si>
  <si>
    <t>23 38 00</t>
  </si>
  <si>
    <t>Ventilation Hoods</t>
  </si>
  <si>
    <t>23 40 00</t>
  </si>
  <si>
    <t>HVAC Air Cleaning Devices</t>
  </si>
  <si>
    <t>23 51 00</t>
  </si>
  <si>
    <t>Breechings, Chimneys, and Stacks</t>
  </si>
  <si>
    <t>23 52 00</t>
  </si>
  <si>
    <t>Heating Boilers</t>
  </si>
  <si>
    <t>23 53 00</t>
  </si>
  <si>
    <t>Heating Boiler Feedwater Equipment</t>
  </si>
  <si>
    <t>23 54 00</t>
  </si>
  <si>
    <t>Furnaces</t>
  </si>
  <si>
    <t>23 55 00</t>
  </si>
  <si>
    <t>Fuel-Fired Heaters</t>
  </si>
  <si>
    <t>23 56 00</t>
  </si>
  <si>
    <t>Solar Energy Heating Equipment</t>
  </si>
  <si>
    <t>23 57 00</t>
  </si>
  <si>
    <t>Heat Exchangers for HVAC</t>
  </si>
  <si>
    <t>23 61 00</t>
  </si>
  <si>
    <t>Refrigerant Compressors</t>
  </si>
  <si>
    <t>23 62 00</t>
  </si>
  <si>
    <t>Packaged Compressor and Condenser Units</t>
  </si>
  <si>
    <t>23 63 00</t>
  </si>
  <si>
    <t>Refrigerant Condensers</t>
  </si>
  <si>
    <t>23 64 00</t>
  </si>
  <si>
    <t>Packaged Water Chillers</t>
  </si>
  <si>
    <t>23 65 00</t>
  </si>
  <si>
    <t>Cooling Towers</t>
  </si>
  <si>
    <t>23 70 00</t>
  </si>
  <si>
    <t>Central HVAC Equipment</t>
  </si>
  <si>
    <t>23 71 00</t>
  </si>
  <si>
    <t>Thermal Storage</t>
  </si>
  <si>
    <t>23 72 00</t>
  </si>
  <si>
    <t>Air-to-Air Energy Recovery Equipment</t>
  </si>
  <si>
    <t>23 73 00</t>
  </si>
  <si>
    <t>Indoor Central-Station Air-Handling Units</t>
  </si>
  <si>
    <t>23 74 00</t>
  </si>
  <si>
    <t>Packaged Outdoor HVAC Equipment</t>
  </si>
  <si>
    <t>23 75 00</t>
  </si>
  <si>
    <t>Custom-Packaged Outdoor HVAC Equipment</t>
  </si>
  <si>
    <t>23 76 00</t>
  </si>
  <si>
    <t>Evaporative Air-Cooling Equipment</t>
  </si>
  <si>
    <t>23 81 00</t>
  </si>
  <si>
    <t>Decentralized Unitary HVAC Equipment</t>
  </si>
  <si>
    <t>23 82 00</t>
  </si>
  <si>
    <t>Convection Heating and Cooling Units</t>
  </si>
  <si>
    <t>23 83 00</t>
  </si>
  <si>
    <t>Radiant Heating Units</t>
  </si>
  <si>
    <t>23 84 00</t>
  </si>
  <si>
    <t>Humidity Control Equipment</t>
  </si>
  <si>
    <t>26 00 00</t>
  </si>
  <si>
    <t>26 09 00</t>
  </si>
  <si>
    <t>Instrumentation and Control for Electrical Systems</t>
  </si>
  <si>
    <t>26 11 00</t>
  </si>
  <si>
    <t>Medium-Voltage Substations</t>
  </si>
  <si>
    <t>26 12 00</t>
  </si>
  <si>
    <t>Medium-Voltage Transformers</t>
  </si>
  <si>
    <t>26 13 00</t>
  </si>
  <si>
    <t>Medium-Voltage Switchgear</t>
  </si>
  <si>
    <t>26 18 00</t>
  </si>
  <si>
    <t>Medium-Voltage Circuit Protection Devices</t>
  </si>
  <si>
    <t>26 21 00</t>
  </si>
  <si>
    <t>Low-Voltage Electrical Service Entrance</t>
  </si>
  <si>
    <t>26 22 00</t>
  </si>
  <si>
    <t>Low-Voltage Transformers</t>
  </si>
  <si>
    <t>26 23 00</t>
  </si>
  <si>
    <t>Low-Voltage Switchgear</t>
  </si>
  <si>
    <t>26 24 00</t>
  </si>
  <si>
    <t>Switchboards and Panelboards</t>
  </si>
  <si>
    <t>26 25 00</t>
  </si>
  <si>
    <t>Enclosed Bus Assemblies</t>
  </si>
  <si>
    <t>26 26 00</t>
  </si>
  <si>
    <t>Power Distribution Units</t>
  </si>
  <si>
    <t>26 27 00</t>
  </si>
  <si>
    <t>Low-Voltage Distribution Equipment</t>
  </si>
  <si>
    <t>26 32 00</t>
  </si>
  <si>
    <t>Packaged Generator Assemblies</t>
  </si>
  <si>
    <t>26 33 00</t>
  </si>
  <si>
    <t>Battery Equipment</t>
  </si>
  <si>
    <t>26 41 00</t>
  </si>
  <si>
    <t>Facility Lightning Protection</t>
  </si>
  <si>
    <t>26 42 00</t>
  </si>
  <si>
    <t>Cathodic Protection</t>
  </si>
  <si>
    <t>26 43 00</t>
  </si>
  <si>
    <t>Surge Protective Devices</t>
  </si>
  <si>
    <t>26 51 00</t>
  </si>
  <si>
    <t>Interior Lighting</t>
  </si>
  <si>
    <t>26 52 00</t>
  </si>
  <si>
    <t>Emergency Lighting</t>
  </si>
  <si>
    <t>26 53 00</t>
  </si>
  <si>
    <t>Exit Signs</t>
  </si>
  <si>
    <t>26 54 00</t>
  </si>
  <si>
    <t>Classified Location Lighting</t>
  </si>
  <si>
    <t>26 55 00</t>
  </si>
  <si>
    <t>Special Purpose Lighting</t>
  </si>
  <si>
    <t>26 56 00</t>
  </si>
  <si>
    <t>Exterior Lighting</t>
  </si>
  <si>
    <t>28 00 00</t>
  </si>
  <si>
    <t>28 13 00</t>
  </si>
  <si>
    <t>Access Control</t>
  </si>
  <si>
    <t>28 16 00</t>
  </si>
  <si>
    <t>Intrusion Detection</t>
  </si>
  <si>
    <t>28 23 00</t>
  </si>
  <si>
    <t>Video Surveillance</t>
  </si>
  <si>
    <t>28 26 00</t>
  </si>
  <si>
    <t>Electronic Personal Protection Systems</t>
  </si>
  <si>
    <t>28 31 00</t>
  </si>
  <si>
    <t>Fire Detection and Alarm</t>
  </si>
  <si>
    <t>28 32 00</t>
  </si>
  <si>
    <t>Radiation Detection and Alarm</t>
  </si>
  <si>
    <t>28 33 00</t>
  </si>
  <si>
    <t>Gas Detection and Alarm</t>
  </si>
  <si>
    <t>28 34 00</t>
  </si>
  <si>
    <t>Fuel-Oil Detection and Alarm</t>
  </si>
  <si>
    <t>28 35 00</t>
  </si>
  <si>
    <t>Refrigerant Detection and Alarm</t>
  </si>
  <si>
    <t>28 36 00</t>
  </si>
  <si>
    <t>Water Detection and Alarm</t>
  </si>
  <si>
    <t>28 39 00</t>
  </si>
  <si>
    <t>Mass Notification Systems</t>
  </si>
  <si>
    <t>31 00 00</t>
  </si>
  <si>
    <t>31 11 00</t>
  </si>
  <si>
    <t>Clearing and Grubbing</t>
  </si>
  <si>
    <t>31 12 00</t>
  </si>
  <si>
    <t>Selective Clearing</t>
  </si>
  <si>
    <t>31 13 00</t>
  </si>
  <si>
    <t>Selective Tree and Shrub Removal and Trimming</t>
  </si>
  <si>
    <t>31 14 00</t>
  </si>
  <si>
    <t>Earth Stripping and Stockpiling</t>
  </si>
  <si>
    <t>31 20 00</t>
  </si>
  <si>
    <t>Earth Moving</t>
  </si>
  <si>
    <t>31 22 00</t>
  </si>
  <si>
    <t>Grading</t>
  </si>
  <si>
    <t>31 23 00</t>
  </si>
  <si>
    <t>Excavation and Fill</t>
  </si>
  <si>
    <t>31 25 00</t>
  </si>
  <si>
    <t>Erosion and Sedimentation Controls</t>
  </si>
  <si>
    <t>31 30 00</t>
  </si>
  <si>
    <t>Earthwork Methods</t>
  </si>
  <si>
    <t>31 31 00</t>
  </si>
  <si>
    <t>Soil Treatment</t>
  </si>
  <si>
    <t>31 32 00</t>
  </si>
  <si>
    <t>Soil Stabilization</t>
  </si>
  <si>
    <t>31 34 00</t>
  </si>
  <si>
    <t>Soil Reinforcement</t>
  </si>
  <si>
    <t>31 35 00</t>
  </si>
  <si>
    <t>Slope Protection</t>
  </si>
  <si>
    <t>31 36 00</t>
  </si>
  <si>
    <t>Gabions</t>
  </si>
  <si>
    <t>31 37 00</t>
  </si>
  <si>
    <t>Riprap</t>
  </si>
  <si>
    <t>31 41 00</t>
  </si>
  <si>
    <t>Shoring</t>
  </si>
  <si>
    <t>31 43 00</t>
  </si>
  <si>
    <t>Concrete Raising</t>
  </si>
  <si>
    <t>31 45 00</t>
  </si>
  <si>
    <t>Vibroflotation and Densification</t>
  </si>
  <si>
    <t>31 46 00</t>
  </si>
  <si>
    <t>Needle Beams</t>
  </si>
  <si>
    <t>31 48 00</t>
  </si>
  <si>
    <t>Underpinning</t>
  </si>
  <si>
    <t>31 51 00</t>
  </si>
  <si>
    <t>Anchor Tiebacks</t>
  </si>
  <si>
    <t>31 52 00</t>
  </si>
  <si>
    <t>Cofferdams</t>
  </si>
  <si>
    <t>31 53 00</t>
  </si>
  <si>
    <t>Cribbing and Walers</t>
  </si>
  <si>
    <t>31 54 00</t>
  </si>
  <si>
    <t>Ground Freezing</t>
  </si>
  <si>
    <t>31 62 00</t>
  </si>
  <si>
    <t>Driven Piles</t>
  </si>
  <si>
    <t>31 63 00</t>
  </si>
  <si>
    <t>Bored Piles</t>
  </si>
  <si>
    <t>31 64 00</t>
  </si>
  <si>
    <t>Caissons</t>
  </si>
  <si>
    <t>31 66 00</t>
  </si>
  <si>
    <t>Special Foundations</t>
  </si>
  <si>
    <t>31 68 00</t>
  </si>
  <si>
    <t>Foundation Anchors</t>
  </si>
  <si>
    <t>31 70 00</t>
  </si>
  <si>
    <t>Tunneling and Mining</t>
  </si>
  <si>
    <t>32 00 00</t>
  </si>
  <si>
    <t>32 11 00</t>
  </si>
  <si>
    <t>Base Courses</t>
  </si>
  <si>
    <t>32 12 16</t>
  </si>
  <si>
    <t>Asphalt Paving</t>
  </si>
  <si>
    <t>33 13 13</t>
  </si>
  <si>
    <t>Concrete Paving</t>
  </si>
  <si>
    <t>32 14 00</t>
  </si>
  <si>
    <t>Unit Paving</t>
  </si>
  <si>
    <t>32 15 00</t>
  </si>
  <si>
    <t>Aggregate Surfacing</t>
  </si>
  <si>
    <t>32 17 00</t>
  </si>
  <si>
    <t>Paving Specialties</t>
  </si>
  <si>
    <t>32 18 00</t>
  </si>
  <si>
    <t>Athletic and Recreational Surfacing</t>
  </si>
  <si>
    <t>32 30 00</t>
  </si>
  <si>
    <t>Site Improvements</t>
  </si>
  <si>
    <t>32 31 00</t>
  </si>
  <si>
    <t>Fences and Gates</t>
  </si>
  <si>
    <t>32 32 00</t>
  </si>
  <si>
    <t>Retaining Walls</t>
  </si>
  <si>
    <t>32 34 00</t>
  </si>
  <si>
    <t>Fabricated Bridges</t>
  </si>
  <si>
    <t>32 35 00</t>
  </si>
  <si>
    <t>Screening Devices</t>
  </si>
  <si>
    <t>32 39 00</t>
  </si>
  <si>
    <t>Manufactured Site Specialties</t>
  </si>
  <si>
    <t>32 70 00</t>
  </si>
  <si>
    <t>Wetlands</t>
  </si>
  <si>
    <t>32 80 00</t>
  </si>
  <si>
    <t>Irrigation</t>
  </si>
  <si>
    <t>32 91 00</t>
  </si>
  <si>
    <t>Planting Preparation</t>
  </si>
  <si>
    <t>32 92 00</t>
  </si>
  <si>
    <t>Turf and Grasses</t>
  </si>
  <si>
    <t>32 93 00</t>
  </si>
  <si>
    <t>Plants</t>
  </si>
  <si>
    <t>32 94 00</t>
  </si>
  <si>
    <t>Planting Accessories</t>
  </si>
  <si>
    <t>33 00 00</t>
  </si>
  <si>
    <t>33 11 00</t>
  </si>
  <si>
    <t>Water Utility Distribution Piping</t>
  </si>
  <si>
    <t>33 12 00</t>
  </si>
  <si>
    <t>Water Utility Distribution Equipment</t>
  </si>
  <si>
    <t>33 16 00</t>
  </si>
  <si>
    <t>Water Utility Storage Tanks</t>
  </si>
  <si>
    <t>33 20 00</t>
  </si>
  <si>
    <t>Wells</t>
  </si>
  <si>
    <t>33 31 00</t>
  </si>
  <si>
    <t>Sanitary Utility Sewerage Piping</t>
  </si>
  <si>
    <t>33 32 00</t>
  </si>
  <si>
    <t>Wastewater Utility Pumping Stations</t>
  </si>
  <si>
    <t>33 33 00</t>
  </si>
  <si>
    <t>Low Pressure Utility Sewerage</t>
  </si>
  <si>
    <t>33 34 00</t>
  </si>
  <si>
    <t>Sanitary Utility Sewerage Force Mains</t>
  </si>
  <si>
    <t>33 36 00</t>
  </si>
  <si>
    <t>Utility Septic Tanks</t>
  </si>
  <si>
    <t>33 39 00</t>
  </si>
  <si>
    <t>Sanitary Utility Sewerage Structures</t>
  </si>
  <si>
    <t>33 41 00</t>
  </si>
  <si>
    <t>Storm Utility Drainage Piping</t>
  </si>
  <si>
    <t>33 42 00</t>
  </si>
  <si>
    <t>Culverts</t>
  </si>
  <si>
    <t>33 44 00</t>
  </si>
  <si>
    <t>Storm Utility Water Drains</t>
  </si>
  <si>
    <t>33 45 00</t>
  </si>
  <si>
    <t>Storm Utility Drainage Pumps</t>
  </si>
  <si>
    <t>33 46 00</t>
  </si>
  <si>
    <t>Subdrainage</t>
  </si>
  <si>
    <t>33 49 00</t>
  </si>
  <si>
    <t>Storm Drainage Structures</t>
  </si>
  <si>
    <t>33 51 00</t>
  </si>
  <si>
    <t>Natural-Gas Distribution</t>
  </si>
  <si>
    <t>33 52 00</t>
  </si>
  <si>
    <t>Liquid Fuel Distribution</t>
  </si>
  <si>
    <t>33 56 00</t>
  </si>
  <si>
    <t>Fuel-Storage Tanks</t>
  </si>
  <si>
    <t>33 61 00</t>
  </si>
  <si>
    <t>Hydronic Energy Distribution</t>
  </si>
  <si>
    <t>33 63 00</t>
  </si>
  <si>
    <t>Steam Energy Distribution</t>
  </si>
  <si>
    <t>33 72 00</t>
  </si>
  <si>
    <t>Utility Substations</t>
  </si>
  <si>
    <t>33 73 00</t>
  </si>
  <si>
    <t>Utility Transformers</t>
  </si>
  <si>
    <t>33 75 00</t>
  </si>
  <si>
    <t>High-Voltage Switchgear and Protection Devices</t>
  </si>
  <si>
    <t>33 77 00</t>
  </si>
  <si>
    <t>Medium-Voltage Utility Switchgear and Protection Devices</t>
  </si>
  <si>
    <t>33 79 00</t>
  </si>
  <si>
    <t>Site Grounding</t>
  </si>
  <si>
    <t>33 82 00</t>
  </si>
  <si>
    <t>Communications Distribution</t>
  </si>
  <si>
    <t>33 83 00</t>
  </si>
  <si>
    <t>Wireless Communications Distribution</t>
  </si>
  <si>
    <t>&lt;&lt; TEST</t>
  </si>
  <si>
    <t>PROCUREMENT/CONTRACTING REQUIREMENTS:</t>
  </si>
  <si>
    <t>ROUGH CARPENTRY:</t>
  </si>
  <si>
    <t>ARCHITECTURAL WOODWORK:</t>
  </si>
  <si>
    <t>EXISTING CONDITIONS:</t>
  </si>
  <si>
    <t>CONCRETE:</t>
  </si>
  <si>
    <t>MASONRY:</t>
  </si>
  <si>
    <t>METALS:</t>
  </si>
  <si>
    <t>WOOD, PLASTICS &amp; COMPOSITES:</t>
  </si>
  <si>
    <t>THERMAL &amp; MOISTURE PROTECTION:</t>
  </si>
  <si>
    <t>OPENINGS:</t>
  </si>
  <si>
    <t>FINISHES:</t>
  </si>
  <si>
    <t>SPECIALTIES:</t>
  </si>
  <si>
    <t>EQUIPMENT:</t>
  </si>
  <si>
    <t>FURNISHINGS:</t>
  </si>
  <si>
    <t>SPECIAL CONSTRUCTION:</t>
  </si>
  <si>
    <t>CONVEYING EQUIPMENT:</t>
  </si>
  <si>
    <t>FIRE SUPPRESSION:</t>
  </si>
  <si>
    <t>PLUMBING:</t>
  </si>
  <si>
    <t>HEATING, VENTILATION &amp; AIR CONDITIONING:</t>
  </si>
  <si>
    <t>ELECTRICAL:</t>
  </si>
  <si>
    <t>ELECTRONIC SAFETY EQUIPMENT:</t>
  </si>
  <si>
    <t>EARTHWORK:</t>
  </si>
  <si>
    <t>EXTERIOR IMPROVEMENTS:</t>
  </si>
  <si>
    <t>UTILITIES:</t>
  </si>
  <si>
    <t>TOTAL</t>
  </si>
  <si>
    <t>GSFD = Total area of demolished building</t>
  </si>
  <si>
    <t>GSFD</t>
  </si>
  <si>
    <t>GAPC</t>
  </si>
  <si>
    <t>TASPC</t>
  </si>
  <si>
    <t>BRCA = Brick Masonry Contact Area</t>
  </si>
  <si>
    <t>BRCA</t>
  </si>
  <si>
    <t>CMUCA</t>
  </si>
  <si>
    <t>CMUCA = Concrete Masonry Unit Contact Area</t>
  </si>
  <si>
    <t>GMCA</t>
  </si>
  <si>
    <t>SMCA</t>
  </si>
  <si>
    <t>RMCA</t>
  </si>
  <si>
    <t>MMCA</t>
  </si>
  <si>
    <t>MUSA</t>
  </si>
  <si>
    <t>GMCA = Glass Masonry Contact Area</t>
  </si>
  <si>
    <t>SMCA = Stone Masonry Contact Area</t>
  </si>
  <si>
    <t>RMCA = Refractory Masonry Contact Area</t>
  </si>
  <si>
    <t>CRMCA = Corrosion Resistant Masonry Contact Area</t>
  </si>
  <si>
    <t>CRMCA</t>
  </si>
  <si>
    <t>MMCA = Manufactured Masonry Contact Area</t>
  </si>
  <si>
    <t>MUPSA = Mock-up Presentation Contact Area</t>
  </si>
  <si>
    <t>SFT</t>
  </si>
  <si>
    <t>JFT</t>
  </si>
  <si>
    <t>SFT = Structural Framing Tonnage</t>
  </si>
  <si>
    <t>JFT = Joist Framing Tonnage</t>
  </si>
  <si>
    <t>SFCA</t>
  </si>
  <si>
    <t>SFCA = Structural Stud Framing Contact area</t>
  </si>
  <si>
    <t>MDSF = Metal Deck Surface Area</t>
  </si>
  <si>
    <t>MDSF</t>
  </si>
  <si>
    <t>GSA</t>
  </si>
  <si>
    <t>GSA = Grating Surface Area</t>
  </si>
  <si>
    <t>LFDR</t>
  </si>
  <si>
    <t>RWCA</t>
  </si>
  <si>
    <t>SWCA</t>
  </si>
  <si>
    <t>CWCA</t>
  </si>
  <si>
    <t>PWCA</t>
  </si>
  <si>
    <t>WWCA</t>
  </si>
  <si>
    <t>MWCA</t>
  </si>
  <si>
    <t>OPNG</t>
  </si>
  <si>
    <t>PRDCA</t>
  </si>
  <si>
    <t>TDCA</t>
  </si>
  <si>
    <t>PDCA</t>
  </si>
  <si>
    <t>FDCA</t>
  </si>
  <si>
    <t>SFDCA</t>
  </si>
  <si>
    <t>SGDCA</t>
  </si>
  <si>
    <t>APCA</t>
  </si>
  <si>
    <t>CDOPG</t>
  </si>
  <si>
    <t>PDOPG</t>
  </si>
  <si>
    <t>MDOPG</t>
  </si>
  <si>
    <t>OPG</t>
  </si>
  <si>
    <t>ACOPG</t>
  </si>
  <si>
    <t>SFOPG</t>
  </si>
  <si>
    <t>GLZCA</t>
  </si>
  <si>
    <t>FILMCA</t>
  </si>
  <si>
    <t>SFGCA</t>
  </si>
  <si>
    <t>LCA</t>
  </si>
  <si>
    <t>VCA</t>
  </si>
  <si>
    <t>Wood Doors &amp; Frames</t>
  </si>
  <si>
    <t>WPCA</t>
  </si>
  <si>
    <t>TICA</t>
  </si>
  <si>
    <t>RDICA</t>
  </si>
  <si>
    <t>EWICA</t>
  </si>
  <si>
    <t>VRCA</t>
  </si>
  <si>
    <t>ABCA</t>
  </si>
  <si>
    <t>RTCA</t>
  </si>
  <si>
    <t>RPCA</t>
  </si>
  <si>
    <t>FPCA</t>
  </si>
  <si>
    <t>SDGCA</t>
  </si>
  <si>
    <t>PAVCA</t>
  </si>
  <si>
    <t>ECLF</t>
  </si>
  <si>
    <t>SCA</t>
  </si>
  <si>
    <t>SCA = Sheathing Contact Area</t>
  </si>
  <si>
    <t>ACWLF</t>
  </si>
  <si>
    <t>LFWR</t>
  </si>
  <si>
    <t>LFMR</t>
  </si>
  <si>
    <t>WDOPG</t>
  </si>
  <si>
    <t>ACWLF = Arch Wood Casework Lineal Foot of all Cabinets</t>
  </si>
  <si>
    <t>PCA</t>
  </si>
  <si>
    <t>PCA = Paneling Contact Area</t>
  </si>
  <si>
    <t>LFWR = Lineal Feet of Wood Riser</t>
  </si>
  <si>
    <t>LFMR = Lineal Feet of Metal Riser</t>
  </si>
  <si>
    <t>WTBF = Wood Trim Board Feet</t>
  </si>
  <si>
    <t>WTBF</t>
  </si>
  <si>
    <t>WPCA = Waterproofing Contact Area</t>
  </si>
  <si>
    <t>TICA = Thermal Insulation Contact Area</t>
  </si>
  <si>
    <t>RDICA = Roof Deck Insulation Contact Area</t>
  </si>
  <si>
    <t>EWICA = Exterior Wall Insulation Contact Area</t>
  </si>
  <si>
    <t>VRCA = Vapor Retarder Contact Area</t>
  </si>
  <si>
    <t>ABCA = Air Barrier Contact Area</t>
  </si>
  <si>
    <t>SRCA</t>
  </si>
  <si>
    <t>SRCA = Shingle Roof Contact Area</t>
  </si>
  <si>
    <t>RTCA = Roof Tile Contact Area</t>
  </si>
  <si>
    <t>NRCCA = Natural Roof Covering Contact Area</t>
  </si>
  <si>
    <t>NRCCA</t>
  </si>
  <si>
    <t>VRCA = Vegetated Roof Contact Area</t>
  </si>
  <si>
    <t>RPCA = Roof Panel Contact Area</t>
  </si>
  <si>
    <t>WPCA = Wall Panel Contact Area</t>
  </si>
  <si>
    <t>FPCA = Faced Panel Contact Area</t>
  </si>
  <si>
    <t>SDGCA = Siding Contact Area</t>
  </si>
  <si>
    <t>BUBCA</t>
  </si>
  <si>
    <t>BUBCA = Built-up Bituminous Roof Contact Area</t>
  </si>
  <si>
    <t>MBMCA</t>
  </si>
  <si>
    <t>MBMCA = Modified Bituminous Membrane Roof Contact Area</t>
  </si>
  <si>
    <t>EMCA</t>
  </si>
  <si>
    <t>EMCA = Elastomeric Membrane Roof Contact Area</t>
  </si>
  <si>
    <t>TPMCA</t>
  </si>
  <si>
    <t>TPMCA = Thermoplastic Membrane Roof Contact Area</t>
  </si>
  <si>
    <t>PMCA</t>
  </si>
  <si>
    <t>PMCA = Protected Membrane Roof Contact Area</t>
  </si>
  <si>
    <t>SMFCA</t>
  </si>
  <si>
    <t>SMFCA = Sheet Metal Flashing Contact Area</t>
  </si>
  <si>
    <t>PAVCA = Roof Paver Contact Area</t>
  </si>
  <si>
    <t>FPHSA</t>
  </si>
  <si>
    <t>FPHSA = Fireproofing Horizontal Structure Area</t>
  </si>
  <si>
    <t>ECLF = Expansion Control Lineal Feet</t>
  </si>
  <si>
    <t>27 00 00</t>
  </si>
  <si>
    <t>27 11 00</t>
  </si>
  <si>
    <t>27 13 00</t>
  </si>
  <si>
    <t>Communications Backbone Cabling</t>
  </si>
  <si>
    <t>Communications Equipment Room Fittings</t>
  </si>
  <si>
    <t>27 20 00</t>
  </si>
  <si>
    <t>27 30 00</t>
  </si>
  <si>
    <t>Data Communications</t>
  </si>
  <si>
    <t>Voice Communications</t>
  </si>
  <si>
    <t>27 41 00</t>
  </si>
  <si>
    <t>27 42 00</t>
  </si>
  <si>
    <t>Audio-Video Systems</t>
  </si>
  <si>
    <t>Electronic Digital Systems</t>
  </si>
  <si>
    <t>27 52 00</t>
  </si>
  <si>
    <t>Healthcare Communications and Monitoring Systems.</t>
  </si>
  <si>
    <t>COMMUNICATIONS:</t>
  </si>
  <si>
    <t xml:space="preserve">MDOPG = Total of Metal Doors plus Frames, divided by two </t>
  </si>
  <si>
    <t xml:space="preserve">WDOPG = Total of Wood Doors plus Frames, divided by two </t>
  </si>
  <si>
    <t>PDOPG = Total of Plastic Doors</t>
  </si>
  <si>
    <t>CDOPG = Total of Composite Doors</t>
  </si>
  <si>
    <t>APCA = Contact Area of all Access Panels and Doors</t>
  </si>
  <si>
    <t>SGDCA = Contact Area of Sliding Doors</t>
  </si>
  <si>
    <t>SFDCA = Contact Area of Special Function Doors</t>
  </si>
  <si>
    <t>FDCA = Contact Area of Folding Doors and Grilles</t>
  </si>
  <si>
    <t>PDCA = Contact Area of Panel Doors</t>
  </si>
  <si>
    <t>TDCA = Contact Area of Traffic Doors</t>
  </si>
  <si>
    <t>PRDCA = Contact Area of Sliding Doors</t>
  </si>
  <si>
    <t>OPNG = Contact Area of Entrances and Storefront Systems</t>
  </si>
  <si>
    <t>08 44 01</t>
  </si>
  <si>
    <t>08 44 05</t>
  </si>
  <si>
    <t>Curtain Wall</t>
  </si>
  <si>
    <t>Glazed Assemblies</t>
  </si>
  <si>
    <t>GACA</t>
  </si>
  <si>
    <t>CWCA = Contact Area of Curtainwall Systems</t>
  </si>
  <si>
    <t>CAGA = Contact Area of Glazed Accessories</t>
  </si>
  <si>
    <t>08 45 01</t>
  </si>
  <si>
    <t>08 45 05</t>
  </si>
  <si>
    <t>Translucent Wall Assemblies</t>
  </si>
  <si>
    <t>Translucent Roof Assemblies</t>
  </si>
  <si>
    <t>TWCA</t>
  </si>
  <si>
    <t>TRCA</t>
  </si>
  <si>
    <t>TWCA = Contact Area of Translucent Wall Assemblies</t>
  </si>
  <si>
    <t>TRCA = Contact Area of Translucent Roof Assemblies</t>
  </si>
  <si>
    <t>MWCA = Contact Area of Metal Windows</t>
  </si>
  <si>
    <t>WWCA = Contact Area of Wood Windows</t>
  </si>
  <si>
    <t>PWCA = Contact Area of Plastic Windows</t>
  </si>
  <si>
    <t>CWCA = Contact Area of Composite Windows</t>
  </si>
  <si>
    <t>SWCA = Contact Area of Special Function Windows</t>
  </si>
  <si>
    <t>RWCA = Contact Area of Roof and Clerestory Window</t>
  </si>
  <si>
    <t>USLCA</t>
  </si>
  <si>
    <t>MSLCA</t>
  </si>
  <si>
    <t>PSLCA</t>
  </si>
  <si>
    <t>USLCA = Contact Area of Unit Skylight Systems</t>
  </si>
  <si>
    <t>MSLCA = Contact Area of Metal Skylight Systems</t>
  </si>
  <si>
    <t>PSLCA = Contact Area of Plastic Skylight Systems</t>
  </si>
  <si>
    <t>ACOPG = No of Openings with Access Control Hardware</t>
  </si>
  <si>
    <t>OPG = No of Hardware Openings (Based on the Door Leaf Count)</t>
  </si>
  <si>
    <t>SFOPG = No of Openings with Special Function Hardware</t>
  </si>
  <si>
    <t>GLZCA = Contact Area of Interior Glazing [not covered by other categories]</t>
  </si>
  <si>
    <t>MCA</t>
  </si>
  <si>
    <t>MCA = Contact Area of Mirrors</t>
  </si>
  <si>
    <t>FILMCA = Contact Area of Glazing Films</t>
  </si>
  <si>
    <t>SFGCA = Contact Area of Special Function Glazing</t>
  </si>
  <si>
    <t>LCA = Face-Contact Area of Louvers</t>
  </si>
  <si>
    <t>VCA = Face-Contact Area of Vents</t>
  </si>
  <si>
    <t>PACA</t>
  </si>
  <si>
    <t>BBUSF</t>
  </si>
  <si>
    <t>CTCA</t>
  </si>
  <si>
    <t>GMTCA</t>
  </si>
  <si>
    <t>MTCA</t>
  </si>
  <si>
    <t>STCA</t>
  </si>
  <si>
    <t>BTCA</t>
  </si>
  <si>
    <t>ACTCA</t>
  </si>
  <si>
    <t>ACSSF</t>
  </si>
  <si>
    <t>PVTCA</t>
  </si>
  <si>
    <t>SCCA</t>
  </si>
  <si>
    <t>SFCCA</t>
  </si>
  <si>
    <t>FTCA</t>
  </si>
  <si>
    <t>SPFCA</t>
  </si>
  <si>
    <t>WDFCA</t>
  </si>
  <si>
    <t>RESCA</t>
  </si>
  <si>
    <t>TERCA</t>
  </si>
  <si>
    <t>FAFCA</t>
  </si>
  <si>
    <t>CPTCA</t>
  </si>
  <si>
    <t>ACFCA</t>
  </si>
  <si>
    <t>WCCA</t>
  </si>
  <si>
    <t>STFCA</t>
  </si>
  <si>
    <t>SPWCA</t>
  </si>
  <si>
    <t>ACCCA</t>
  </si>
  <si>
    <t>SDPCA</t>
  </si>
  <si>
    <t>PTGCA</t>
  </si>
  <si>
    <t>SCTCA</t>
  </si>
  <si>
    <t>VDBCA</t>
  </si>
  <si>
    <t>DFCA</t>
  </si>
  <si>
    <t>EA</t>
  </si>
  <si>
    <t>CTLF</t>
  </si>
  <si>
    <t>EMPCA</t>
  </si>
  <si>
    <t>FGCA</t>
  </si>
  <si>
    <t>DMPCA</t>
  </si>
  <si>
    <t>PTNCA</t>
  </si>
  <si>
    <t>AFPCA</t>
  </si>
  <si>
    <t>CPCA</t>
  </si>
  <si>
    <t>FPPCA</t>
  </si>
  <si>
    <t>SLPCA</t>
  </si>
  <si>
    <t>WDPLF</t>
  </si>
  <si>
    <t>UNITS</t>
  </si>
  <si>
    <t>EPCA</t>
  </si>
  <si>
    <t>PCCA</t>
  </si>
  <si>
    <t>WMPCA</t>
  </si>
  <si>
    <t>WICFA</t>
  </si>
  <si>
    <t>WIFFA</t>
  </si>
  <si>
    <t>WWSCA</t>
  </si>
  <si>
    <t>WWSCA = Washed Windows Contact Area</t>
  </si>
  <si>
    <t>WICFA = Walk-in Cooler Floor Area</t>
  </si>
  <si>
    <t>WIFFA = Walk-in Freezer Floor Area</t>
  </si>
  <si>
    <t>WBCA</t>
  </si>
  <si>
    <t>CDCA</t>
  </si>
  <si>
    <t>ISCA</t>
  </si>
  <si>
    <t>WSCA</t>
  </si>
  <si>
    <t>WOHLF</t>
  </si>
  <si>
    <t>MCWLF</t>
  </si>
  <si>
    <t>WCWLF</t>
  </si>
  <si>
    <t>PCWLF</t>
  </si>
  <si>
    <t>SCWLF</t>
  </si>
  <si>
    <t>CTPLF</t>
  </si>
  <si>
    <t>LFR</t>
  </si>
  <si>
    <t>WBCA = Window Blind Contact Area</t>
  </si>
  <si>
    <t>CDCA = Curtain and Drape Contact Area</t>
  </si>
  <si>
    <t>ISCA = Interior Shutter Contact Area</t>
  </si>
  <si>
    <t>WSCA = Window Shade Contact Area</t>
  </si>
  <si>
    <t>WOHLF = Window Operating Hardware Total Lineal Footage</t>
  </si>
  <si>
    <t>MCWLF = Metal Casework Lineal Feet [all cabinets included]</t>
  </si>
  <si>
    <t>WCWLF = Wood Casework Lineal Feet [all cabinets included]</t>
  </si>
  <si>
    <t>PCWLF = Plastic Casework Lineal Feet [all cabinets included]</t>
  </si>
  <si>
    <t>SCWLF = Specialty Casework Lineal Feet [all cabinets included]</t>
  </si>
  <si>
    <t>CTPLF = Countertop Lineal Feet [all widths]</t>
  </si>
  <si>
    <t>RMCA = Rug and Mat Contact Area</t>
  </si>
  <si>
    <t>UNITS = Total Individual Seat Units</t>
  </si>
  <si>
    <t>LFR = Bleacher Riser Lineal Feet</t>
  </si>
  <si>
    <t>SPVOL</t>
  </si>
  <si>
    <t>CERFA</t>
  </si>
  <si>
    <t>SARFA</t>
  </si>
  <si>
    <t>FESFA</t>
  </si>
  <si>
    <t>SSFA</t>
  </si>
  <si>
    <t>ARCFA</t>
  </si>
  <si>
    <t>BMFA</t>
  </si>
  <si>
    <t>SPVOL = Swimming Pool Volume (Cubic Feet)</t>
  </si>
  <si>
    <t>CERFA = Controlled Environmental Room Floor Area</t>
  </si>
  <si>
    <t>SARFA = Special Activity Room Floor Area</t>
  </si>
  <si>
    <t>ARCFA = Athletic &amp; Recreational Construction Floor Area</t>
  </si>
  <si>
    <t>SSFA = Special Structures Floor Area</t>
  </si>
  <si>
    <t>FESFA = Fabricated Engineered Structure Floor Area</t>
  </si>
  <si>
    <t>BMFA = Building Module Floor Area</t>
  </si>
  <si>
    <t>RPCA = Radiation Protection Contact Area</t>
  </si>
  <si>
    <t>LO</t>
  </si>
  <si>
    <t>14 30 01</t>
  </si>
  <si>
    <t>14 30 05</t>
  </si>
  <si>
    <t>Escalators</t>
  </si>
  <si>
    <t>Moving Walks</t>
  </si>
  <si>
    <t>ERFLT</t>
  </si>
  <si>
    <t>MWLF</t>
  </si>
  <si>
    <t>LO = Landing Openings</t>
  </si>
  <si>
    <t>ERFLT = Total Riser Flights from Sprocket to Idler Pulley</t>
  </si>
  <si>
    <t>MWLF = Total Lineal Feet from Sprocket to Idler Pulley</t>
  </si>
  <si>
    <t>EA = Number of Lifts</t>
  </si>
  <si>
    <t>PTTLF = Pneumatic System Tube Lineal Feet</t>
  </si>
  <si>
    <t>PTTLF</t>
  </si>
  <si>
    <t>WPSFA</t>
  </si>
  <si>
    <t>DPSFA</t>
  </si>
  <si>
    <t>PASFA</t>
  </si>
  <si>
    <t>WPSFA = Wet Pipe Sprinkler Floor Coverage Area</t>
  </si>
  <si>
    <t>DPSFA = Dry Pipe Sprinkler Floor Coverage Area</t>
  </si>
  <si>
    <t>PASFA = Pre-action Sprinkler Floor Coverage Area</t>
  </si>
  <si>
    <t>FESFA = Fire Extinguisher System Floor Coverage Area</t>
  </si>
  <si>
    <t>WSGAL = Water Storage Volume in Gallons</t>
  </si>
  <si>
    <t>WSGAL</t>
  </si>
  <si>
    <t>VLF</t>
  </si>
  <si>
    <t>VLF = Total Lineal Feet of Standpipe (all sizes)</t>
  </si>
  <si>
    <t>PWGAL</t>
  </si>
  <si>
    <t>PWGAL = Potable Water Storage Volume in Gallons</t>
  </si>
  <si>
    <t>CGPA</t>
  </si>
  <si>
    <t>SCPA</t>
  </si>
  <si>
    <t>GACRE = Project Site Total Plan Area</t>
  </si>
  <si>
    <t>RACRE</t>
  </si>
  <si>
    <t>ESSCY</t>
  </si>
  <si>
    <t>EMCY</t>
  </si>
  <si>
    <t>GPA</t>
  </si>
  <si>
    <t>EBFCY</t>
  </si>
  <si>
    <t>STPA</t>
  </si>
  <si>
    <t>SSPA</t>
  </si>
  <si>
    <t>SRPA</t>
  </si>
  <si>
    <t>SPPA</t>
  </si>
  <si>
    <t>GVSF</t>
  </si>
  <si>
    <t>SHVSF</t>
  </si>
  <si>
    <t>CRPA</t>
  </si>
  <si>
    <t>VADCY</t>
  </si>
  <si>
    <t>NBCY</t>
  </si>
  <si>
    <t>UPCY</t>
  </si>
  <si>
    <t>ATBLF</t>
  </si>
  <si>
    <t>CWVSF</t>
  </si>
  <si>
    <t>GFCY</t>
  </si>
  <si>
    <t>DPLF</t>
  </si>
  <si>
    <t>CASCY</t>
  </si>
  <si>
    <t>FALF</t>
  </si>
  <si>
    <t>TAMCY</t>
  </si>
  <si>
    <t>CGPA = Clearing &amp; Grubbing Plan Area</t>
  </si>
  <si>
    <t>Selective Clearing Plan Area</t>
  </si>
  <si>
    <t>ESSCY = Earth Strip &amp; Stockpile Cubic Yards</t>
  </si>
  <si>
    <t>EMCY = Earth Moving Cubic Yards</t>
  </si>
  <si>
    <t>GPA = Grading Plan Area</t>
  </si>
  <si>
    <t>EBFCY = Excavation &amp; Backfill Cubic Yards</t>
  </si>
  <si>
    <t>STPA = Soil Treatment Plan Area</t>
  </si>
  <si>
    <t>SSPA = Soil Stabilization Plan Area</t>
  </si>
  <si>
    <t>SRPA = Soil Reinforcement Plan Area</t>
  </si>
  <si>
    <t>SPPA = Soil Protection Plan Area</t>
  </si>
  <si>
    <t>GVSF = Gabions Vertical Square Feet</t>
  </si>
  <si>
    <t>RRCA</t>
  </si>
  <si>
    <t>RRCA = Riprap Contact Area</t>
  </si>
  <si>
    <t>SHVSF = Shoring Vertical Square Feet</t>
  </si>
  <si>
    <t>CRPA = Concrete Raising Plan Area</t>
  </si>
  <si>
    <t>VADCY = Vibroflotation and Densification Cubic Yards</t>
  </si>
  <si>
    <t>NBCY = Needle Beams Cubic Yards</t>
  </si>
  <si>
    <t>UPCY = Underpinning Cubic Yards</t>
  </si>
  <si>
    <t>ATBLF = Anchor Tie-backs Lineal Feet</t>
  </si>
  <si>
    <t>CVSFP</t>
  </si>
  <si>
    <t>CVSFP = Cofferdams Vertical Square Feet of Perimeter</t>
  </si>
  <si>
    <t>CWVSF = Cribbing &amp; Walers Vertical Square Feet</t>
  </si>
  <si>
    <t>GFCY = Ground Freezing Cubic Yards</t>
  </si>
  <si>
    <t>DPLF = Driven Piles Lineal Feet</t>
  </si>
  <si>
    <t>BPCY</t>
  </si>
  <si>
    <t>CASCY = Caisson Cubic Yards</t>
  </si>
  <si>
    <t>BPCY = Bored Piles Cubic Yards</t>
  </si>
  <si>
    <t>FALF = Foundation Anchors Lineal Feet</t>
  </si>
  <si>
    <t>TAMCY = Tunneling &amp; Mining Cubic Yards</t>
  </si>
  <si>
    <t>UPPA</t>
  </si>
  <si>
    <t>CPPA</t>
  </si>
  <si>
    <t>APPA</t>
  </si>
  <si>
    <t>BCCY</t>
  </si>
  <si>
    <t>32 16 01</t>
  </si>
  <si>
    <t>32 16 03</t>
  </si>
  <si>
    <t>32 16 05</t>
  </si>
  <si>
    <t>Curbs and Gutters</t>
  </si>
  <si>
    <t>Sidewalks</t>
  </si>
  <si>
    <t>Driveways</t>
  </si>
  <si>
    <t>ASCY</t>
  </si>
  <si>
    <t>C&amp;GLF</t>
  </si>
  <si>
    <t>SWPA</t>
  </si>
  <si>
    <t>DWPA</t>
  </si>
  <si>
    <t>ARSPA</t>
  </si>
  <si>
    <t>F&amp;GLF</t>
  </si>
  <si>
    <t>RWVSF</t>
  </si>
  <si>
    <t>FBPA</t>
  </si>
  <si>
    <t>SDVSF</t>
  </si>
  <si>
    <t>WTLPA</t>
  </si>
  <si>
    <t>IRRPA</t>
  </si>
  <si>
    <t>PPPA</t>
  </si>
  <si>
    <t>TGPA</t>
  </si>
  <si>
    <t>PEA</t>
  </si>
  <si>
    <t>PAEA</t>
  </si>
  <si>
    <t>BCCY = Base Course Cubic Yard</t>
  </si>
  <si>
    <t>APPA = Asphalt Paving Plan Area</t>
  </si>
  <si>
    <t>CPPA = Concrete Paving Plan Area</t>
  </si>
  <si>
    <t>UPPA = Unit Paving Plan Area</t>
  </si>
  <si>
    <t>ASCY = Aggregate Surfacing Cubic Yard</t>
  </si>
  <si>
    <t>C&amp;GLF = Curb &amp; Gutter Lineal Foot</t>
  </si>
  <si>
    <t>SWPA = Sidewalk Plan Area</t>
  </si>
  <si>
    <t>DWPA = Driveway Plan Area</t>
  </si>
  <si>
    <t>ARSPA =Athletic &amp; Recreational Surfacing Plan Area</t>
  </si>
  <si>
    <t>F&amp;GLF = Fence &amp; Gates Lineal Feet</t>
  </si>
  <si>
    <t>RWVSF = Retaining Wals Vertical Square Feet</t>
  </si>
  <si>
    <t>FBPA = Fabricated Bridges Plan Area</t>
  </si>
  <si>
    <t>SDVSF = Screening Devices Vertical Square Feet</t>
  </si>
  <si>
    <t>WTLPA = Wetlands Plan Area</t>
  </si>
  <si>
    <t>IRRPA = Irrigated Plan Area</t>
  </si>
  <si>
    <t>TGPA = Turf &amp; Grasses Plan Area</t>
  </si>
  <si>
    <t>PPPA = Plant Preparation Plan Area</t>
  </si>
  <si>
    <t>PEA = Plants Each (all species)</t>
  </si>
  <si>
    <t>PAEA = Plant Accessories Each</t>
  </si>
  <si>
    <t>WUPLF</t>
  </si>
  <si>
    <t>SUPLF</t>
  </si>
  <si>
    <t>FMLF</t>
  </si>
  <si>
    <t>STGAL</t>
  </si>
  <si>
    <t>STPLF</t>
  </si>
  <si>
    <t>CLF</t>
  </si>
  <si>
    <t>STDEA</t>
  </si>
  <si>
    <t>SUSEA</t>
  </si>
  <si>
    <t>STPEA</t>
  </si>
  <si>
    <t>STSEA</t>
  </si>
  <si>
    <t>NGDLF</t>
  </si>
  <si>
    <t>LFDLF</t>
  </si>
  <si>
    <t>FSGAL</t>
  </si>
  <si>
    <t>HEDLF</t>
  </si>
  <si>
    <t>SEDLF</t>
  </si>
  <si>
    <t>KVA</t>
  </si>
  <si>
    <t>WCGPM = Well Capacity Gallons per Minute</t>
  </si>
  <si>
    <t>WCGPM</t>
  </si>
  <si>
    <t>SUPLF = Sanitary Utility Piping Lineal Feet</t>
  </si>
  <si>
    <t>STGAL = Septic Tank Capacity Gallons</t>
  </si>
  <si>
    <t>STPLF = Storm Utility Piping Lineal Feet</t>
  </si>
  <si>
    <t>FMLF = Force Main Lineal Feet</t>
  </si>
  <si>
    <t>WUPLF = Water Utility Piping Lineal Feet</t>
  </si>
  <si>
    <t>CLF = Culvert Piping Lineal Feet</t>
  </si>
  <si>
    <t>STDEA = Storm Utility Drains (CB's) Each</t>
  </si>
  <si>
    <t>STPEA = Storm Utility Pumps Each</t>
  </si>
  <si>
    <t>SDPLF = Subdrainage Piping Lineal Feet</t>
  </si>
  <si>
    <t>SDPLF</t>
  </si>
  <si>
    <t>STSEA = Storm Drainage Structures (MH's) Each</t>
  </si>
  <si>
    <t>SUSEA = Sanitary Drainage Structures (MH's) Each</t>
  </si>
  <si>
    <t>NGDLF = Natural Gas Distribution Lineal Feet</t>
  </si>
  <si>
    <t>LFDLF = Liquid Fuel Distribution Lineal Feet</t>
  </si>
  <si>
    <t>FSGAL = Fuel Storage Tank Capacity Gallons</t>
  </si>
  <si>
    <t>WSGAL = Water Storage Tank Gallons</t>
  </si>
  <si>
    <t>KVA = Kilo-Volt Amperes</t>
  </si>
  <si>
    <t>PACA = Plaster Assembly Contact Area</t>
  </si>
  <si>
    <t>BBUSF = Backers &amp; Underlayments Contact Area (all plies)</t>
  </si>
  <si>
    <t>GWSCA</t>
  </si>
  <si>
    <t>GWSCA = Gypsum Wallboard System Contact Area</t>
  </si>
  <si>
    <t>CTSCA</t>
  </si>
  <si>
    <t>QTSCA</t>
  </si>
  <si>
    <t>QTSCA = Quarry Tile Surfaces Contact Area</t>
  </si>
  <si>
    <t>CTSCA = Ceramic Tile Surfaces Contact Area</t>
  </si>
  <si>
    <t>PTSCA</t>
  </si>
  <si>
    <t>PTSCA = Paver Tile Surfaces Contact Area</t>
  </si>
  <si>
    <t>GMTCA = Glass Mosaic Tile Surfaces Contact Area</t>
  </si>
  <si>
    <t>PTSCA = Plastic Tile Surfaces Contact Area</t>
  </si>
  <si>
    <t>MTSCA = Metal Tiling Surfaces Contact Area</t>
  </si>
  <si>
    <t>STSCA = Stone Tiling Surfaces Contact Area</t>
  </si>
  <si>
    <t>CTSCA = Concrete Tiling Surfaces Contact Area</t>
  </si>
  <si>
    <t>BTSCA = Brick Tiling Surfaces Contact Area</t>
  </si>
  <si>
    <t>ACTCA = Acoustical Tile Contact Area</t>
  </si>
  <si>
    <t>ACSSF = Acoustic Ceiling Suspension Assemblies Contact Area</t>
  </si>
  <si>
    <t>SCCA = Specialty Ceilings Contact Area</t>
  </si>
  <si>
    <t>SFCCA = Special Function Ceiling  Contact Area</t>
  </si>
  <si>
    <t>FTCA = Flooring Treatment Contact Area</t>
  </si>
  <si>
    <t>CSCA</t>
  </si>
  <si>
    <t>CSCA = Concrete Staining Contact Area</t>
  </si>
  <si>
    <t>SPFCA = Specialty Flooring Contact Area</t>
  </si>
  <si>
    <t>WDFCA = Wood Flooring Contact Area</t>
  </si>
  <si>
    <t>RESCA = Resilient Flooring Contact Area</t>
  </si>
  <si>
    <t>TERCA = Terrazzo Flooring Contact Area</t>
  </si>
  <si>
    <t>FAFCA = Fluid-applied Flooring Contact Area</t>
  </si>
  <si>
    <t>CPTCA = Carpet Flooring Contact Area</t>
  </si>
  <si>
    <t>ACFCA = Access Flooring Contact Area</t>
  </si>
  <si>
    <t>WCCA = Wall Coverings Contact Area</t>
  </si>
  <si>
    <t>STFCA = Stone Facing Contact Area</t>
  </si>
  <si>
    <t>SPWCA = Special Wall Surfacing Contact Area</t>
  </si>
  <si>
    <t>ACCCA = Acoustic Ceiling Coating Contact Area</t>
  </si>
  <si>
    <t>SDPCA = Fixed Sound-absorptive Panels Contact Area</t>
  </si>
  <si>
    <t>PTGCA = Painting Contact Area</t>
  </si>
  <si>
    <t>SCTCA = Special Coatings Contact Area</t>
  </si>
  <si>
    <t>VDBCA = Visual Display Boards Contact Area</t>
  </si>
  <si>
    <t>DCFCA</t>
  </si>
  <si>
    <t>DCFCA = Display Case Front Contact Area</t>
  </si>
  <si>
    <t>DFCA = Directories Front Contact Area</t>
  </si>
  <si>
    <t>C&amp;CEA</t>
  </si>
  <si>
    <t>TCEA</t>
  </si>
  <si>
    <t>SDCEA</t>
  </si>
  <si>
    <t>IKEA</t>
  </si>
  <si>
    <t>IKEA = Informational Kiosk Units Each</t>
  </si>
  <si>
    <t>C&amp;CEA = Compartment &amp; Cubicle Units Each</t>
  </si>
  <si>
    <t>TCEA = Toilet Compartment Units Each</t>
  </si>
  <si>
    <t>SDCEA = Shower &amp; Dressing Compartment Units Each</t>
  </si>
  <si>
    <t>CTLF = Cubicle Curtain &amp; Track Lineal Feet</t>
  </si>
  <si>
    <t>WMPCA = Wire Mesh Partitions Contact Area</t>
  </si>
  <si>
    <t>EMPCA = Expanded Metal Partitions Contact Area</t>
  </si>
  <si>
    <t>FGCA = Folding Gates Contact Area</t>
  </si>
  <si>
    <t>DMPCA = Demountable Partitions Contact Area</t>
  </si>
  <si>
    <t>PTNCA = Portable Partitions, Screens and Panel Units Contact Area</t>
  </si>
  <si>
    <t>CPCA = Coiling Partition Contact Area</t>
  </si>
  <si>
    <t>FPPCA = Folding Panel Partitions Contact Area</t>
  </si>
  <si>
    <t>AFPCA = Accordian Folding Partitions Contact Area</t>
  </si>
  <si>
    <t>SLPCA = Sliding Partitions Contact Area</t>
  </si>
  <si>
    <t>SWCA = Service Walls Contact Area</t>
  </si>
  <si>
    <t>WDPLF = Wall &amp; Door Protection Lineal Feet</t>
  </si>
  <si>
    <t>LOEA = Locker Openings Each</t>
  </si>
  <si>
    <t>LOEA</t>
  </si>
  <si>
    <t>EPCA = Exterior Protection Contact Area</t>
  </si>
  <si>
    <t>PCCA = Protective Covers Contact Area</t>
  </si>
  <si>
    <t>FPEA</t>
  </si>
  <si>
    <t>FPEA = Flagpoles Each</t>
  </si>
  <si>
    <t>&lt;&lt;&lt; Yellow Highlights are for "INPUT"</t>
  </si>
  <si>
    <t>&lt;&lt;&lt; Blue Highlights are "LOCKED"</t>
  </si>
  <si>
    <t>UNITS designated as GSF are automatically populated by the "Building Gross Area"</t>
  </si>
  <si>
    <t>UNITS designated as GACRE are automatically populated by the "Site Gross Area"</t>
  </si>
  <si>
    <t>Quantities for all other UNITS shall populated by the estimator based on each UNIT's description</t>
  </si>
  <si>
    <t>ALTERNATES:</t>
  </si>
  <si>
    <t>Description #1</t>
  </si>
  <si>
    <t>Description #2</t>
  </si>
  <si>
    <t>Contingency</t>
  </si>
  <si>
    <t>CM Contingency</t>
  </si>
  <si>
    <t>FIXED LIMIT OF CONSTRUCTION COST</t>
  </si>
  <si>
    <t>CONSTRUCTION TRADES SUBTOTAL</t>
  </si>
  <si>
    <t>CM or GC General Conditions</t>
  </si>
  <si>
    <t>CM or GC Personnel</t>
  </si>
  <si>
    <t>CM Fee or GC Profit</t>
  </si>
  <si>
    <t>Above-Grade</t>
  </si>
  <si>
    <t>Below-Grade</t>
  </si>
  <si>
    <t>CYBG</t>
  </si>
  <si>
    <t>HSFAG</t>
  </si>
  <si>
    <t>HSFAG = Total Building Horizontal Concrete Structure Area</t>
  </si>
  <si>
    <t>CYBG = Total Building Cubic Yards, Below-Grade (less piles or caissons)</t>
  </si>
  <si>
    <t>TASPC = Total Area of Supported Precast Structure</t>
  </si>
  <si>
    <t>GAPC = Total Area of Architectural Precast Surface</t>
  </si>
  <si>
    <t>GSF = Gross Area of the Project</t>
  </si>
  <si>
    <t>CONSTRUCTION SPECIFICATION INSTITUTE BREAKDOWN</t>
  </si>
  <si>
    <t>03 30 10</t>
  </si>
  <si>
    <t>03 30 20</t>
  </si>
  <si>
    <t>CONSTRUCTION BASE</t>
  </si>
  <si>
    <t>Allowance #1</t>
  </si>
  <si>
    <t>Allowance #2</t>
  </si>
  <si>
    <t>Allowance #3</t>
  </si>
  <si>
    <t>"N"</t>
  </si>
  <si>
    <t>&lt;&lt; INPUT Format (B&amp;C): MM-DD-YYYY</t>
  </si>
  <si>
    <t>CONSTRUCTION SUBTOTAL</t>
  </si>
  <si>
    <t>Allowance #4</t>
  </si>
  <si>
    <t>Allowance #5</t>
  </si>
  <si>
    <t>Allowance #6</t>
  </si>
  <si>
    <t>Allowance #7</t>
  </si>
  <si>
    <t>Allowance #8</t>
  </si>
  <si>
    <t>"O"</t>
  </si>
  <si>
    <t>"P"</t>
  </si>
  <si>
    <t>"Q"</t>
  </si>
  <si>
    <t>"R"</t>
  </si>
  <si>
    <t>"S"</t>
  </si>
  <si>
    <t>Alternate #3</t>
  </si>
  <si>
    <t>Alternate #4</t>
  </si>
  <si>
    <t>Alternate #5</t>
  </si>
  <si>
    <t>Alternate #6</t>
  </si>
  <si>
    <t>Alternate #7</t>
  </si>
  <si>
    <t>Alternate #8</t>
  </si>
  <si>
    <t>Tree Removal</t>
  </si>
  <si>
    <t>Add Tree Protection</t>
  </si>
  <si>
    <t>PVC Storm Piping</t>
  </si>
  <si>
    <t>Delete Eave Detail B</t>
  </si>
  <si>
    <t>Add Eave Detail F</t>
  </si>
  <si>
    <t>Add Penthouse</t>
  </si>
  <si>
    <t>CSI DETAIL BREAKDOWN</t>
  </si>
  <si>
    <r>
      <t>CM Pre-Construction</t>
    </r>
    <r>
      <rPr>
        <sz val="11"/>
        <color rgb="FFFF0000"/>
        <rFont val="Arial"/>
        <family val="2"/>
      </rPr>
      <t xml:space="preserve"> Services</t>
    </r>
  </si>
  <si>
    <t>Text 1</t>
  </si>
  <si>
    <t>Text 2</t>
  </si>
  <si>
    <t>Text 3</t>
  </si>
  <si>
    <t>Text 4</t>
  </si>
  <si>
    <t>Text 5</t>
  </si>
  <si>
    <t>Text 6</t>
  </si>
  <si>
    <t>Text 7</t>
  </si>
  <si>
    <t>Text 8</t>
  </si>
  <si>
    <t>Related Construction Cost ALLOWANCES:</t>
  </si>
  <si>
    <t>LFDR = Lineal Feet of Decorative Railing</t>
  </si>
  <si>
    <t>21 13 16</t>
  </si>
  <si>
    <t>21 13 19</t>
  </si>
  <si>
    <t>Enter Building Name Here</t>
  </si>
  <si>
    <t>Enter Project Name Here</t>
  </si>
  <si>
    <t>xx/xx/20xx</t>
  </si>
  <si>
    <t>Document Date: 4/21/2022</t>
  </si>
  <si>
    <t>Allowance for Undocumented Scope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</si>
</sst>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m/d/yyyy;@"/>
    <numFmt numFmtId="165" formatCode="[$-409]mmmm\-yy;@"/>
    <numFmt numFmtId="166" formatCode="#,##0&quot; GSF&quot;"/>
    <numFmt numFmtId="167" formatCode="[$-409]mmmm\ d\,\ yyyy;@"/>
    <numFmt numFmtId="168" formatCode="##0.0&quot; Acre&quot;"/>
    <numFmt numFmtId="169" formatCode="_(* #,##0.00_);_(* \(#,##0.00\);_(* &quot;-&quot;_);_(@_)"/>
    <numFmt numFmtId="170" formatCode="_(&quot;$&quot;* #,##0_);_(&quot;$&quot;* \(#,##0\);_(&quot;$&quot;* &quot;-&quot;??_);_(@_)"/>
    <numFmt numFmtId="171" formatCode="&quot;Escalation: &quot;##.00%&quot; per year&quot;"/>
    <numFmt numFmtId="172" formatCode="&quot;Escalation - ENTER HERE: &quot;##.00%&quot; per year&quot;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D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B4"/>
      </left>
      <right style="medium">
        <color rgb="FF0000B4"/>
      </right>
      <top style="medium">
        <color rgb="FF0000B4"/>
      </top>
      <bottom style="medium">
        <color rgb="FF0000B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5" fillId="0" borderId="0" xfId="0" applyFont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quotePrefix="1" applyFont="1"/>
    <xf numFmtId="10" fontId="0" fillId="2" borderId="16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0" fontId="0" fillId="0" borderId="0" xfId="0" applyNumberFormat="1" applyProtection="1">
      <protection locked="0"/>
    </xf>
    <xf numFmtId="42" fontId="1" fillId="0" borderId="4" xfId="0" applyNumberFormat="1" applyFont="1" applyFill="1" applyBorder="1" applyAlignment="1" applyProtection="1">
      <alignment vertical="center"/>
    </xf>
    <xf numFmtId="44" fontId="1" fillId="0" borderId="4" xfId="0" applyNumberFormat="1" applyFont="1" applyFill="1" applyBorder="1" applyAlignment="1" applyProtection="1">
      <alignment vertical="center"/>
    </xf>
    <xf numFmtId="0" fontId="8" fillId="0" borderId="0" xfId="0" applyFont="1"/>
    <xf numFmtId="41" fontId="8" fillId="3" borderId="13" xfId="0" applyNumberFormat="1" applyFont="1" applyFill="1" applyBorder="1" applyAlignment="1"/>
    <xf numFmtId="0" fontId="8" fillId="3" borderId="13" xfId="0" applyFont="1" applyFill="1" applyBorder="1" applyAlignment="1">
      <alignment horizontal="center"/>
    </xf>
    <xf numFmtId="44" fontId="8" fillId="3" borderId="13" xfId="0" applyNumberFormat="1" applyFont="1" applyFill="1" applyBorder="1" applyAlignment="1"/>
    <xf numFmtId="0" fontId="7" fillId="3" borderId="14" xfId="0" applyFont="1" applyFill="1" applyBorder="1" applyAlignment="1">
      <alignment horizontal="right"/>
    </xf>
    <xf numFmtId="42" fontId="7" fillId="3" borderId="13" xfId="0" applyNumberFormat="1" applyFont="1" applyFill="1" applyBorder="1" applyAlignment="1"/>
    <xf numFmtId="0" fontId="7" fillId="0" borderId="0" xfId="0" applyFont="1" applyAlignment="1">
      <alignment horizontal="center"/>
    </xf>
    <xf numFmtId="0" fontId="8" fillId="4" borderId="0" xfId="0" applyFont="1" applyFill="1"/>
    <xf numFmtId="0" fontId="8" fillId="0" borderId="0" xfId="0" applyFont="1" applyBorder="1" applyProtection="1"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44" fontId="8" fillId="0" borderId="4" xfId="0" applyNumberFormat="1" applyFont="1" applyFill="1" applyBorder="1" applyAlignment="1" applyProtection="1">
      <protection locked="0"/>
    </xf>
    <xf numFmtId="0" fontId="8" fillId="0" borderId="6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0" fillId="0" borderId="0" xfId="0" applyFill="1"/>
    <xf numFmtId="0" fontId="5" fillId="0" borderId="0" xfId="0" applyFont="1" applyFill="1"/>
    <xf numFmtId="0" fontId="8" fillId="0" borderId="0" xfId="0" applyFont="1" applyFill="1"/>
    <xf numFmtId="0" fontId="8" fillId="0" borderId="12" xfId="0" applyFont="1" applyBorder="1" applyProtection="1">
      <protection locked="0"/>
    </xf>
    <xf numFmtId="0" fontId="9" fillId="2" borderId="0" xfId="0" applyFont="1" applyFill="1" applyProtection="1"/>
    <xf numFmtId="41" fontId="8" fillId="3" borderId="4" xfId="0" applyNumberFormat="1" applyFont="1" applyFill="1" applyBorder="1" applyAlignment="1"/>
    <xf numFmtId="0" fontId="8" fillId="3" borderId="4" xfId="0" applyFont="1" applyFill="1" applyBorder="1" applyAlignment="1">
      <alignment horizontal="center"/>
    </xf>
    <xf numFmtId="44" fontId="8" fillId="3" borderId="4" xfId="0" applyNumberFormat="1" applyFont="1" applyFill="1" applyBorder="1" applyAlignment="1"/>
    <xf numFmtId="42" fontId="8" fillId="3" borderId="4" xfId="0" applyNumberFormat="1" applyFont="1" applyFill="1" applyBorder="1" applyAlignment="1"/>
    <xf numFmtId="0" fontId="8" fillId="3" borderId="10" xfId="0" applyFont="1" applyFill="1" applyBorder="1"/>
    <xf numFmtId="0" fontId="0" fillId="2" borderId="1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0" xfId="0" applyFont="1" applyAlignment="1">
      <alignment horizontal="center"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horizontal="right" vertical="center"/>
    </xf>
    <xf numFmtId="42" fontId="12" fillId="0" borderId="21" xfId="0" applyNumberFormat="1" applyFont="1" applyFill="1" applyBorder="1" applyAlignment="1" applyProtection="1">
      <alignment vertical="center"/>
    </xf>
    <xf numFmtId="44" fontId="12" fillId="0" borderId="21" xfId="0" applyNumberFormat="1" applyFont="1" applyFill="1" applyBorder="1" applyAlignment="1" applyProtection="1">
      <alignment vertical="center"/>
    </xf>
    <xf numFmtId="0" fontId="12" fillId="0" borderId="19" xfId="0" applyFont="1" applyFill="1" applyBorder="1" applyAlignment="1" applyProtection="1">
      <alignment vertical="center"/>
    </xf>
    <xf numFmtId="0" fontId="12" fillId="0" borderId="20" xfId="0" applyFont="1" applyFill="1" applyBorder="1" applyAlignment="1" applyProtection="1">
      <alignment horizontal="right" vertical="center"/>
    </xf>
    <xf numFmtId="42" fontId="12" fillId="0" borderId="4" xfId="0" applyNumberFormat="1" applyFont="1" applyFill="1" applyBorder="1" applyAlignment="1" applyProtection="1">
      <alignment vertical="center"/>
    </xf>
    <xf numFmtId="44" fontId="12" fillId="0" borderId="4" xfId="0" applyNumberFormat="1" applyFont="1" applyFill="1" applyBorder="1" applyAlignment="1" applyProtection="1">
      <alignment vertical="center"/>
    </xf>
    <xf numFmtId="42" fontId="15" fillId="0" borderId="4" xfId="0" applyNumberFormat="1" applyFont="1" applyFill="1" applyBorder="1" applyAlignment="1" applyProtection="1">
      <alignment vertical="center"/>
    </xf>
    <xf numFmtId="44" fontId="15" fillId="0" borderId="4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vertical="center"/>
    </xf>
    <xf numFmtId="41" fontId="6" fillId="0" borderId="4" xfId="0" applyNumberFormat="1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alignment horizontal="center"/>
      <protection locked="0"/>
    </xf>
    <xf numFmtId="44" fontId="12" fillId="0" borderId="4" xfId="0" applyNumberFormat="1" applyFont="1" applyFill="1" applyBorder="1" applyAlignment="1" applyProtection="1">
      <protection locked="0"/>
    </xf>
    <xf numFmtId="42" fontId="15" fillId="2" borderId="4" xfId="0" applyNumberFormat="1" applyFont="1" applyFill="1" applyBorder="1" applyAlignme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41" fontId="15" fillId="0" borderId="29" xfId="0" applyNumberFormat="1" applyFont="1" applyBorder="1" applyAlignment="1" applyProtection="1"/>
    <xf numFmtId="0" fontId="15" fillId="0" borderId="29" xfId="0" applyFont="1" applyBorder="1" applyAlignment="1" applyProtection="1">
      <alignment horizontal="center"/>
    </xf>
    <xf numFmtId="44" fontId="12" fillId="0" borderId="29" xfId="0" applyNumberFormat="1" applyFont="1" applyBorder="1" applyAlignment="1" applyProtection="1"/>
    <xf numFmtId="42" fontId="15" fillId="0" borderId="29" xfId="0" applyNumberFormat="1" applyFont="1" applyBorder="1" applyAlignment="1" applyProtection="1"/>
    <xf numFmtId="0" fontId="6" fillId="0" borderId="28" xfId="0" applyFont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right"/>
    </xf>
    <xf numFmtId="41" fontId="8" fillId="3" borderId="13" xfId="0" applyNumberFormat="1" applyFont="1" applyFill="1" applyBorder="1" applyAlignment="1" applyProtection="1"/>
    <xf numFmtId="0" fontId="8" fillId="3" borderId="13" xfId="0" applyFont="1" applyFill="1" applyBorder="1" applyAlignment="1" applyProtection="1">
      <alignment horizontal="center"/>
    </xf>
    <xf numFmtId="44" fontId="8" fillId="3" borderId="13" xfId="0" applyNumberFormat="1" applyFont="1" applyFill="1" applyBorder="1" applyAlignment="1" applyProtection="1"/>
    <xf numFmtId="42" fontId="7" fillId="3" borderId="13" xfId="0" applyNumberFormat="1" applyFont="1" applyFill="1" applyBorder="1" applyAlignment="1" applyProtection="1"/>
    <xf numFmtId="0" fontId="8" fillId="3" borderId="10" xfId="0" applyFont="1" applyFill="1" applyBorder="1" applyProtection="1"/>
    <xf numFmtId="41" fontId="8" fillId="3" borderId="4" xfId="0" applyNumberFormat="1" applyFont="1" applyFill="1" applyBorder="1" applyAlignment="1" applyProtection="1"/>
    <xf numFmtId="0" fontId="8" fillId="3" borderId="4" xfId="0" applyFont="1" applyFill="1" applyBorder="1" applyAlignment="1" applyProtection="1">
      <alignment horizontal="center"/>
    </xf>
    <xf numFmtId="44" fontId="8" fillId="3" borderId="4" xfId="0" applyNumberFormat="1" applyFont="1" applyFill="1" applyBorder="1" applyAlignment="1" applyProtection="1"/>
    <xf numFmtId="42" fontId="8" fillId="3" borderId="4" xfId="0" applyNumberFormat="1" applyFont="1" applyFill="1" applyBorder="1" applyAlignment="1" applyProtection="1"/>
    <xf numFmtId="0" fontId="1" fillId="0" borderId="0" xfId="0" applyFont="1" applyProtection="1"/>
    <xf numFmtId="0" fontId="0" fillId="0" borderId="0" xfId="0" applyProtection="1"/>
    <xf numFmtId="0" fontId="8" fillId="2" borderId="0" xfId="0" applyFont="1" applyFill="1" applyProtection="1"/>
    <xf numFmtId="0" fontId="5" fillId="0" borderId="0" xfId="0" applyFont="1" applyProtection="1"/>
    <xf numFmtId="0" fontId="8" fillId="0" borderId="0" xfId="0" applyFont="1" applyProtection="1"/>
    <xf numFmtId="0" fontId="13" fillId="0" borderId="18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42" fontId="13" fillId="0" borderId="21" xfId="0" applyNumberFormat="1" applyFont="1" applyFill="1" applyBorder="1" applyAlignment="1" applyProtection="1">
      <alignment vertical="center"/>
    </xf>
    <xf numFmtId="44" fontId="13" fillId="0" borderId="21" xfId="0" applyNumberFormat="1" applyFont="1" applyFill="1" applyBorder="1" applyAlignment="1" applyProtection="1">
      <alignment vertical="center"/>
    </xf>
    <xf numFmtId="10" fontId="0" fillId="2" borderId="33" xfId="1" applyNumberFormat="1" applyFont="1" applyFill="1" applyBorder="1" applyAlignment="1" applyProtection="1">
      <alignment horizontal="center"/>
      <protection locked="0"/>
    </xf>
    <xf numFmtId="10" fontId="0" fillId="3" borderId="13" xfId="1" applyNumberFormat="1" applyFont="1" applyFill="1" applyBorder="1" applyAlignment="1" applyProtection="1">
      <alignment horizontal="center"/>
    </xf>
    <xf numFmtId="0" fontId="15" fillId="0" borderId="9" xfId="0" applyFont="1" applyBorder="1" applyProtection="1">
      <protection locked="0"/>
    </xf>
    <xf numFmtId="0" fontId="15" fillId="0" borderId="9" xfId="0" applyFont="1" applyBorder="1" applyAlignment="1" applyProtection="1">
      <alignment horizontal="left"/>
      <protection locked="0"/>
    </xf>
    <xf numFmtId="172" fontId="16" fillId="0" borderId="9" xfId="0" applyNumberFormat="1" applyFont="1" applyBorder="1" applyAlignment="1" applyProtection="1">
      <alignment horizontal="left"/>
      <protection locked="0"/>
    </xf>
    <xf numFmtId="0" fontId="15" fillId="0" borderId="31" xfId="0" applyFont="1" applyBorder="1" applyAlignment="1" applyProtection="1">
      <alignment horizontal="left"/>
      <protection locked="0"/>
    </xf>
    <xf numFmtId="41" fontId="6" fillId="0" borderId="27" xfId="0" applyNumberFormat="1" applyFont="1" applyFill="1" applyBorder="1" applyAlignment="1" applyProtection="1">
      <protection locked="0"/>
    </xf>
    <xf numFmtId="0" fontId="15" fillId="0" borderId="27" xfId="0" applyFont="1" applyFill="1" applyBorder="1" applyAlignment="1" applyProtection="1">
      <alignment horizontal="center"/>
      <protection locked="0"/>
    </xf>
    <xf numFmtId="44" fontId="12" fillId="0" borderId="27" xfId="0" applyNumberFormat="1" applyFont="1" applyFill="1" applyBorder="1" applyAlignment="1" applyProtection="1">
      <protection locked="0"/>
    </xf>
    <xf numFmtId="0" fontId="6" fillId="0" borderId="19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indent="1"/>
      <protection locked="0"/>
    </xf>
    <xf numFmtId="0" fontId="7" fillId="3" borderId="32" xfId="0" applyFont="1" applyFill="1" applyBorder="1"/>
    <xf numFmtId="0" fontId="7" fillId="0" borderId="12" xfId="0" applyFont="1" applyBorder="1" applyProtection="1">
      <protection locked="0"/>
    </xf>
    <xf numFmtId="49" fontId="7" fillId="3" borderId="1" xfId="0" applyNumberFormat="1" applyFont="1" applyFill="1" applyBorder="1" applyAlignment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7" fillId="3" borderId="11" xfId="0" applyFont="1" applyFill="1" applyBorder="1" applyAlignment="1">
      <alignment horizontal="center"/>
    </xf>
    <xf numFmtId="0" fontId="7" fillId="3" borderId="32" xfId="0" applyFont="1" applyFill="1" applyBorder="1" applyProtection="1"/>
    <xf numFmtId="0" fontId="8" fillId="0" borderId="0" xfId="0" applyFont="1" applyBorder="1" applyAlignment="1" applyProtection="1">
      <alignment horizontal="left" indent="2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</xf>
    <xf numFmtId="49" fontId="7" fillId="3" borderId="1" xfId="0" applyNumberFormat="1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left" vertical="center"/>
    </xf>
    <xf numFmtId="171" fontId="15" fillId="0" borderId="9" xfId="0" applyNumberFormat="1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center" wrapText="1"/>
    </xf>
    <xf numFmtId="0" fontId="15" fillId="0" borderId="2" xfId="0" applyFont="1" applyFill="1" applyBorder="1" applyAlignment="1" applyProtection="1">
      <alignment horizontal="left" vertical="center"/>
    </xf>
    <xf numFmtId="0" fontId="12" fillId="0" borderId="28" xfId="0" applyFont="1" applyFill="1" applyBorder="1" applyAlignment="1" applyProtection="1">
      <alignment vertical="center"/>
    </xf>
    <xf numFmtId="0" fontId="12" fillId="0" borderId="31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0" fillId="0" borderId="9" xfId="0" applyFill="1" applyBorder="1"/>
    <xf numFmtId="0" fontId="3" fillId="3" borderId="7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41" fontId="8" fillId="3" borderId="4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44" fontId="8" fillId="3" borderId="4" xfId="0" applyNumberFormat="1" applyFont="1" applyFill="1" applyBorder="1" applyAlignment="1">
      <alignment vertical="center"/>
    </xf>
    <xf numFmtId="42" fontId="8" fillId="3" borderId="4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right" vertical="center"/>
    </xf>
    <xf numFmtId="41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4" fontId="8" fillId="3" borderId="13" xfId="0" applyNumberFormat="1" applyFont="1" applyFill="1" applyBorder="1" applyAlignment="1">
      <alignment vertical="center"/>
    </xf>
    <xf numFmtId="42" fontId="7" fillId="3" borderId="13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7" fillId="0" borderId="12" xfId="0" applyFont="1" applyBorder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right" indent="1"/>
      <protection locked="0"/>
    </xf>
    <xf numFmtId="0" fontId="15" fillId="0" borderId="0" xfId="0" applyFont="1" applyBorder="1" applyAlignment="1" applyProtection="1">
      <alignment horizontal="right" indent="1"/>
      <protection locked="0"/>
    </xf>
    <xf numFmtId="0" fontId="15" fillId="0" borderId="2" xfId="0" applyFont="1" applyBorder="1" applyAlignment="1" applyProtection="1">
      <alignment horizontal="right" indent="1"/>
      <protection locked="0"/>
    </xf>
    <xf numFmtId="0" fontId="15" fillId="0" borderId="0" xfId="0" applyFont="1" applyBorder="1" applyAlignment="1" applyProtection="1">
      <alignment horizontal="right" indent="1"/>
      <protection locked="0"/>
    </xf>
    <xf numFmtId="0" fontId="15" fillId="0" borderId="30" xfId="0" applyFont="1" applyBorder="1" applyAlignment="1" applyProtection="1">
      <alignment horizontal="right" indent="2"/>
    </xf>
    <xf numFmtId="0" fontId="6" fillId="0" borderId="3" xfId="0" applyFont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8" fillId="0" borderId="0" xfId="0" applyFont="1" applyFill="1" applyProtection="1"/>
    <xf numFmtId="44" fontId="6" fillId="0" borderId="21" xfId="0" applyNumberFormat="1" applyFont="1" applyFill="1" applyBorder="1" applyAlignment="1" applyProtection="1">
      <alignment vertical="center"/>
    </xf>
    <xf numFmtId="170" fontId="6" fillId="0" borderId="21" xfId="0" applyNumberFormat="1" applyFont="1" applyFill="1" applyBorder="1" applyAlignment="1" applyProtection="1">
      <alignment vertical="center"/>
    </xf>
    <xf numFmtId="42" fontId="1" fillId="0" borderId="8" xfId="0" applyNumberFormat="1" applyFont="1" applyFill="1" applyBorder="1" applyAlignment="1" applyProtection="1">
      <alignment vertical="center"/>
    </xf>
    <xf numFmtId="44" fontId="1" fillId="0" borderId="8" xfId="0" applyNumberFormat="1" applyFont="1" applyFill="1" applyBorder="1" applyAlignment="1" applyProtection="1">
      <alignment vertical="center"/>
    </xf>
    <xf numFmtId="42" fontId="14" fillId="3" borderId="38" xfId="0" applyNumberFormat="1" applyFont="1" applyFill="1" applyBorder="1" applyAlignment="1" applyProtection="1"/>
    <xf numFmtId="0" fontId="14" fillId="0" borderId="18" xfId="0" applyFont="1" applyFill="1" applyBorder="1" applyAlignment="1" applyProtection="1">
      <alignment horizontal="left"/>
    </xf>
    <xf numFmtId="41" fontId="14" fillId="0" borderId="34" xfId="0" applyNumberFormat="1" applyFont="1" applyFill="1" applyBorder="1" applyAlignment="1" applyProtection="1"/>
    <xf numFmtId="0" fontId="14" fillId="0" borderId="34" xfId="0" applyFont="1" applyFill="1" applyBorder="1" applyAlignment="1" applyProtection="1">
      <alignment horizontal="center"/>
    </xf>
    <xf numFmtId="44" fontId="13" fillId="0" borderId="34" xfId="0" applyNumberFormat="1" applyFont="1" applyFill="1" applyBorder="1" applyAlignment="1" applyProtection="1"/>
    <xf numFmtId="42" fontId="14" fillId="0" borderId="34" xfId="0" applyNumberFormat="1" applyFont="1" applyFill="1" applyBorder="1" applyAlignment="1" applyProtection="1"/>
    <xf numFmtId="41" fontId="14" fillId="0" borderId="27" xfId="0" applyNumberFormat="1" applyFont="1" applyFill="1" applyBorder="1" applyAlignment="1" applyProtection="1"/>
    <xf numFmtId="0" fontId="14" fillId="0" borderId="27" xfId="0" applyFont="1" applyFill="1" applyBorder="1" applyAlignment="1" applyProtection="1">
      <alignment horizontal="center"/>
    </xf>
    <xf numFmtId="44" fontId="13" fillId="0" borderId="27" xfId="0" applyNumberFormat="1" applyFont="1" applyFill="1" applyBorder="1" applyAlignment="1" applyProtection="1"/>
    <xf numFmtId="170" fontId="14" fillId="0" borderId="27" xfId="0" applyNumberFormat="1" applyFont="1" applyFill="1" applyBorder="1" applyAlignment="1" applyProtection="1"/>
    <xf numFmtId="44" fontId="13" fillId="0" borderId="37" xfId="0" applyNumberFormat="1" applyFont="1" applyFill="1" applyBorder="1" applyAlignment="1" applyProtection="1"/>
    <xf numFmtId="170" fontId="14" fillId="0" borderId="37" xfId="0" applyNumberFormat="1" applyFont="1" applyFill="1" applyBorder="1" applyAlignment="1" applyProtection="1">
      <alignment vertical="center"/>
    </xf>
    <xf numFmtId="44" fontId="14" fillId="0" borderId="39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right" vertical="center"/>
    </xf>
    <xf numFmtId="166" fontId="18" fillId="0" borderId="0" xfId="0" applyNumberFormat="1" applyFont="1" applyFill="1" applyAlignment="1" applyProtection="1">
      <alignment horizontal="left" vertical="center" wrapText="1" indent="1"/>
    </xf>
    <xf numFmtId="166" fontId="18" fillId="0" borderId="0" xfId="0" applyNumberFormat="1" applyFont="1" applyFill="1" applyAlignment="1" applyProtection="1">
      <alignment horizontal="left" vertical="center" wrapText="1"/>
    </xf>
    <xf numFmtId="167" fontId="18" fillId="0" borderId="0" xfId="0" applyNumberFormat="1" applyFont="1" applyFill="1" applyAlignment="1" applyProtection="1">
      <alignment horizontal="left" vertical="center" wrapText="1" indent="1"/>
    </xf>
    <xf numFmtId="167" fontId="18" fillId="0" borderId="0" xfId="0" applyNumberFormat="1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30" xfId="0" applyFont="1" applyFill="1" applyBorder="1" applyProtection="1"/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left"/>
    </xf>
    <xf numFmtId="0" fontId="14" fillId="0" borderId="12" xfId="0" applyFont="1" applyFill="1" applyBorder="1" applyAlignment="1" applyProtection="1">
      <alignment horizontal="left"/>
    </xf>
    <xf numFmtId="0" fontId="14" fillId="0" borderId="35" xfId="0" applyFont="1" applyFill="1" applyBorder="1" applyAlignment="1" applyProtection="1">
      <alignment horizontal="left"/>
    </xf>
    <xf numFmtId="41" fontId="14" fillId="0" borderId="8" xfId="0" applyNumberFormat="1" applyFont="1" applyFill="1" applyBorder="1" applyAlignment="1" applyProtection="1"/>
    <xf numFmtId="0" fontId="14" fillId="0" borderId="40" xfId="0" applyFont="1" applyFill="1" applyBorder="1" applyAlignment="1" applyProtection="1">
      <alignment horizontal="center"/>
    </xf>
    <xf numFmtId="0" fontId="8" fillId="0" borderId="19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horizontal="right" vertical="center"/>
    </xf>
    <xf numFmtId="0" fontId="14" fillId="0" borderId="41" xfId="0" applyFont="1" applyFill="1" applyBorder="1" applyAlignment="1" applyProtection="1">
      <alignment vertical="center"/>
    </xf>
    <xf numFmtId="41" fontId="6" fillId="0" borderId="21" xfId="0" applyNumberFormat="1" applyFont="1" applyFill="1" applyBorder="1" applyAlignment="1" applyProtection="1">
      <protection locked="0"/>
    </xf>
    <xf numFmtId="0" fontId="15" fillId="0" borderId="21" xfId="0" applyFont="1" applyFill="1" applyBorder="1" applyAlignment="1" applyProtection="1">
      <alignment horizontal="center"/>
      <protection locked="0"/>
    </xf>
    <xf numFmtId="44" fontId="12" fillId="0" borderId="21" xfId="0" applyNumberFormat="1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right" indent="1"/>
      <protection locked="0"/>
    </xf>
    <xf numFmtId="0" fontId="15" fillId="0" borderId="2" xfId="0" applyFont="1" applyFill="1" applyBorder="1" applyAlignment="1" applyProtection="1">
      <alignment horizontal="right" vertical="center" indent="2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  <protection locked="0"/>
    </xf>
    <xf numFmtId="10" fontId="18" fillId="0" borderId="0" xfId="0" applyNumberFormat="1" applyFont="1" applyFill="1" applyAlignment="1" applyProtection="1">
      <alignment horizontal="left" vertical="center" wrapText="1"/>
    </xf>
    <xf numFmtId="10" fontId="17" fillId="0" borderId="0" xfId="0" applyNumberFormat="1" applyFont="1" applyFill="1" applyAlignment="1" applyProtection="1">
      <alignment horizontal="center" vertical="center"/>
    </xf>
    <xf numFmtId="10" fontId="3" fillId="0" borderId="7" xfId="0" applyNumberFormat="1" applyFont="1" applyFill="1" applyBorder="1" applyAlignment="1" applyProtection="1">
      <alignment horizontal="center" vertical="center"/>
    </xf>
    <xf numFmtId="10" fontId="3" fillId="0" borderId="4" xfId="0" applyNumberFormat="1" applyFont="1" applyFill="1" applyBorder="1" applyAlignment="1" applyProtection="1">
      <alignment horizontal="center" vertical="center"/>
    </xf>
    <xf numFmtId="10" fontId="12" fillId="0" borderId="21" xfId="1" applyNumberFormat="1" applyFont="1" applyFill="1" applyBorder="1" applyAlignment="1" applyProtection="1">
      <alignment vertical="center"/>
    </xf>
    <xf numFmtId="10" fontId="12" fillId="0" borderId="4" xfId="1" applyNumberFormat="1" applyFont="1" applyFill="1" applyBorder="1" applyAlignment="1" applyProtection="1">
      <alignment vertical="center"/>
    </xf>
    <xf numFmtId="10" fontId="13" fillId="0" borderId="21" xfId="1" applyNumberFormat="1" applyFont="1" applyFill="1" applyBorder="1" applyAlignment="1" applyProtection="1">
      <alignment vertical="center"/>
    </xf>
    <xf numFmtId="10" fontId="15" fillId="0" borderId="4" xfId="1" applyNumberFormat="1" applyFont="1" applyFill="1" applyBorder="1" applyAlignment="1" applyProtection="1">
      <alignment vertical="center"/>
    </xf>
    <xf numFmtId="10" fontId="6" fillId="0" borderId="21" xfId="1" applyNumberFormat="1" applyFont="1" applyFill="1" applyBorder="1" applyAlignment="1" applyProtection="1">
      <alignment vertical="center"/>
    </xf>
    <xf numFmtId="10" fontId="14" fillId="0" borderId="38" xfId="1" applyNumberFormat="1" applyFont="1" applyFill="1" applyBorder="1" applyAlignment="1" applyProtection="1">
      <alignment vertical="center"/>
    </xf>
    <xf numFmtId="10" fontId="1" fillId="0" borderId="4" xfId="1" applyNumberFormat="1" applyFont="1" applyFill="1" applyBorder="1" applyAlignment="1" applyProtection="1">
      <alignment vertical="center"/>
    </xf>
    <xf numFmtId="10" fontId="1" fillId="0" borderId="8" xfId="1" applyNumberFormat="1" applyFont="1" applyFill="1" applyBorder="1" applyAlignment="1" applyProtection="1">
      <alignment vertical="center"/>
    </xf>
    <xf numFmtId="10" fontId="3" fillId="0" borderId="0" xfId="1" applyNumberFormat="1" applyFont="1" applyAlignment="1" applyProtection="1">
      <alignment horizontal="center"/>
      <protection locked="0"/>
    </xf>
    <xf numFmtId="10" fontId="3" fillId="0" borderId="0" xfId="0" applyNumberFormat="1" applyFont="1" applyAlignment="1" applyProtection="1">
      <alignment horizontal="center"/>
      <protection locked="0"/>
    </xf>
    <xf numFmtId="0" fontId="15" fillId="0" borderId="3" xfId="0" applyFont="1" applyFill="1" applyBorder="1" applyAlignment="1" applyProtection="1">
      <alignment horizontal="right" vertical="center" indent="2"/>
    </xf>
    <xf numFmtId="0" fontId="13" fillId="0" borderId="18" xfId="0" applyFont="1" applyFill="1" applyBorder="1" applyAlignment="1" applyProtection="1">
      <alignment horizontal="left" indent="1"/>
    </xf>
    <xf numFmtId="41" fontId="14" fillId="0" borderId="21" xfId="0" applyNumberFormat="1" applyFont="1" applyFill="1" applyBorder="1" applyAlignment="1" applyProtection="1"/>
    <xf numFmtId="0" fontId="14" fillId="0" borderId="21" xfId="0" applyFont="1" applyFill="1" applyBorder="1" applyAlignment="1" applyProtection="1">
      <alignment horizontal="center"/>
    </xf>
    <xf numFmtId="44" fontId="13" fillId="0" borderId="21" xfId="0" applyNumberFormat="1" applyFont="1" applyFill="1" applyBorder="1" applyAlignment="1" applyProtection="1"/>
    <xf numFmtId="42" fontId="14" fillId="0" borderId="21" xfId="0" applyNumberFormat="1" applyFont="1" applyFill="1" applyBorder="1" applyAlignment="1" applyProtection="1"/>
    <xf numFmtId="0" fontId="13" fillId="0" borderId="35" xfId="0" applyFont="1" applyFill="1" applyBorder="1" applyAlignment="1" applyProtection="1">
      <alignment horizontal="left" indent="1"/>
    </xf>
    <xf numFmtId="41" fontId="14" fillId="0" borderId="36" xfId="0" applyNumberFormat="1" applyFont="1" applyFill="1" applyBorder="1" applyAlignment="1" applyProtection="1"/>
    <xf numFmtId="0" fontId="14" fillId="0" borderId="36" xfId="0" applyFont="1" applyFill="1" applyBorder="1" applyAlignment="1" applyProtection="1">
      <alignment horizontal="center"/>
    </xf>
    <xf numFmtId="44" fontId="13" fillId="0" borderId="36" xfId="0" applyNumberFormat="1" applyFont="1" applyFill="1" applyBorder="1" applyAlignment="1" applyProtection="1"/>
    <xf numFmtId="42" fontId="14" fillId="0" borderId="36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15" xfId="0" applyFont="1" applyFill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42" fontId="1" fillId="0" borderId="7" xfId="0" applyNumberFormat="1" applyFont="1" applyFill="1" applyBorder="1" applyAlignment="1" applyProtection="1">
      <alignment vertical="center"/>
    </xf>
    <xf numFmtId="44" fontId="1" fillId="0" borderId="7" xfId="0" applyNumberFormat="1" applyFont="1" applyFill="1" applyBorder="1" applyAlignment="1" applyProtection="1">
      <alignment vertical="center"/>
    </xf>
    <xf numFmtId="10" fontId="1" fillId="0" borderId="7" xfId="1" applyNumberFormat="1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164" fontId="15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left"/>
    </xf>
    <xf numFmtId="0" fontId="15" fillId="0" borderId="0" xfId="0" applyFont="1"/>
    <xf numFmtId="0" fontId="6" fillId="0" borderId="0" xfId="0" applyFont="1" applyFill="1" applyAlignment="1">
      <alignment horizontal="right"/>
    </xf>
    <xf numFmtId="165" fontId="6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left"/>
    </xf>
    <xf numFmtId="165" fontId="20" fillId="0" borderId="0" xfId="0" applyNumberFormat="1" applyFont="1" applyAlignment="1">
      <alignment horizontal="left"/>
    </xf>
    <xf numFmtId="166" fontId="15" fillId="5" borderId="26" xfId="0" applyNumberFormat="1" applyFont="1" applyFill="1" applyBorder="1" applyAlignment="1" applyProtection="1">
      <alignment horizontal="left" vertical="center" wrapText="1" indent="1"/>
      <protection locked="0"/>
    </xf>
    <xf numFmtId="168" fontId="15" fillId="5" borderId="22" xfId="0" applyNumberFormat="1" applyFont="1" applyFill="1" applyBorder="1" applyAlignment="1" applyProtection="1">
      <alignment horizontal="left" wrapText="1" indent="1"/>
      <protection locked="0"/>
    </xf>
    <xf numFmtId="167" fontId="15" fillId="5" borderId="22" xfId="0" applyNumberFormat="1" applyFont="1" applyFill="1" applyBorder="1" applyAlignment="1" applyProtection="1">
      <alignment horizontal="left" vertical="center" wrapText="1" indent="1"/>
    </xf>
    <xf numFmtId="167" fontId="15" fillId="5" borderId="22" xfId="0" applyNumberFormat="1" applyFont="1" applyFill="1" applyBorder="1" applyAlignment="1" applyProtection="1">
      <alignment horizontal="left" vertical="center" wrapText="1" indent="1"/>
      <protection locked="0"/>
    </xf>
    <xf numFmtId="41" fontId="8" fillId="5" borderId="4" xfId="0" applyNumberFormat="1" applyFont="1" applyFill="1" applyBorder="1" applyAlignment="1" applyProtection="1">
      <protection locked="0"/>
    </xf>
    <xf numFmtId="42" fontId="8" fillId="5" borderId="4" xfId="0" applyNumberFormat="1" applyFont="1" applyFill="1" applyBorder="1" applyAlignment="1" applyProtection="1">
      <protection locked="0"/>
    </xf>
    <xf numFmtId="169" fontId="8" fillId="5" borderId="4" xfId="0" applyNumberFormat="1" applyFont="1" applyFill="1" applyBorder="1" applyAlignment="1" applyProtection="1">
      <protection locked="0"/>
    </xf>
    <xf numFmtId="42" fontId="15" fillId="5" borderId="4" xfId="0" applyNumberFormat="1" applyFont="1" applyFill="1" applyBorder="1" applyAlignment="1" applyProtection="1">
      <protection locked="0"/>
    </xf>
    <xf numFmtId="42" fontId="15" fillId="5" borderId="27" xfId="0" applyNumberFormat="1" applyFont="1" applyFill="1" applyBorder="1" applyAlignment="1" applyProtection="1">
      <protection locked="0"/>
    </xf>
    <xf numFmtId="42" fontId="15" fillId="5" borderId="21" xfId="0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left" indent="2"/>
      <protection locked="0"/>
    </xf>
    <xf numFmtId="0" fontId="15" fillId="0" borderId="0" xfId="0" applyFont="1" applyFill="1" applyBorder="1" applyAlignment="1" applyProtection="1">
      <alignment horizontal="right" indent="1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/>
    <xf numFmtId="166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8" fontId="15" fillId="0" borderId="0" xfId="0" applyNumberFormat="1" applyFont="1" applyFill="1" applyBorder="1" applyAlignment="1" applyProtection="1">
      <alignment horizontal="left" wrapText="1" indent="1"/>
      <protection locked="0"/>
    </xf>
    <xf numFmtId="164" fontId="15" fillId="0" borderId="0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Protection="1"/>
    <xf numFmtId="167" fontId="15" fillId="0" borderId="0" xfId="0" applyNumberFormat="1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Protection="1"/>
    <xf numFmtId="167" fontId="1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49" fontId="7" fillId="0" borderId="0" xfId="0" applyNumberFormat="1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/>
    </xf>
    <xf numFmtId="42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 applyProtection="1">
      <alignment horizontal="center"/>
      <protection locked="0"/>
    </xf>
    <xf numFmtId="41" fontId="8" fillId="0" borderId="0" xfId="0" applyNumberFormat="1" applyFont="1" applyFill="1" applyBorder="1" applyAlignment="1" applyProtection="1">
      <protection locked="0"/>
    </xf>
    <xf numFmtId="44" fontId="8" fillId="0" borderId="0" xfId="0" applyNumberFormat="1" applyFont="1" applyFill="1" applyBorder="1" applyAlignment="1" applyProtection="1">
      <protection locked="0"/>
    </xf>
    <xf numFmtId="42" fontId="8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2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44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center"/>
    </xf>
    <xf numFmtId="42" fontId="8" fillId="0" borderId="0" xfId="0" applyNumberFormat="1" applyFont="1" applyFill="1" applyBorder="1" applyAlignment="1"/>
    <xf numFmtId="169" fontId="8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41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44" fontId="8" fillId="0" borderId="0" xfId="0" applyNumberFormat="1" applyFont="1" applyFill="1" applyBorder="1" applyAlignment="1" applyProtection="1"/>
    <xf numFmtId="42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42" fontId="8" fillId="0" borderId="0" xfId="0" applyNumberFormat="1" applyFont="1" applyFill="1" applyBorder="1" applyAlignment="1" applyProtection="1"/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/>
    </xf>
    <xf numFmtId="41" fontId="14" fillId="0" borderId="0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44" fontId="13" fillId="0" borderId="0" xfId="0" applyNumberFormat="1" applyFont="1" applyFill="1" applyBorder="1" applyAlignment="1" applyProtection="1"/>
    <xf numFmtId="42" fontId="14" fillId="0" borderId="0" xfId="0" applyNumberFormat="1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quotePrefix="1" applyFont="1" applyFill="1" applyBorder="1"/>
    <xf numFmtId="0" fontId="15" fillId="0" borderId="0" xfId="0" applyFont="1" applyFill="1" applyBorder="1" applyProtection="1">
      <protection locked="0"/>
    </xf>
    <xf numFmtId="41" fontId="6" fillId="0" borderId="0" xfId="0" applyNumberFormat="1" applyFont="1" applyFill="1" applyBorder="1" applyAlignment="1" applyProtection="1">
      <protection locked="0"/>
    </xf>
    <xf numFmtId="44" fontId="12" fillId="0" borderId="0" xfId="0" applyNumberFormat="1" applyFont="1" applyFill="1" applyBorder="1" applyAlignment="1" applyProtection="1">
      <protection locked="0"/>
    </xf>
    <xf numFmtId="42" fontId="15" fillId="0" borderId="0" xfId="0" applyNumberFormat="1" applyFont="1" applyFill="1" applyBorder="1" applyAlignment="1" applyProtection="1">
      <protection locked="0"/>
    </xf>
    <xf numFmtId="10" fontId="0" fillId="0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/>
    <xf numFmtId="172" fontId="16" fillId="0" borderId="0" xfId="0" applyNumberFormat="1" applyFont="1" applyFill="1" applyBorder="1" applyAlignment="1" applyProtection="1">
      <alignment horizontal="left"/>
      <protection locked="0"/>
    </xf>
    <xf numFmtId="10" fontId="0" fillId="0" borderId="0" xfId="1" applyNumberFormat="1" applyFont="1" applyFill="1" applyBorder="1" applyAlignment="1" applyProtection="1">
      <alignment horizontal="center"/>
    </xf>
    <xf numFmtId="170" fontId="14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right" indent="2"/>
    </xf>
    <xf numFmtId="0" fontId="6" fillId="0" borderId="0" xfId="0" applyFont="1" applyFill="1" applyBorder="1" applyAlignment="1" applyProtection="1">
      <alignment horizontal="left"/>
    </xf>
    <xf numFmtId="41" fontId="15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center"/>
    </xf>
    <xf numFmtId="44" fontId="12" fillId="0" borderId="0" xfId="0" applyNumberFormat="1" applyFont="1" applyFill="1" applyBorder="1" applyAlignment="1" applyProtection="1"/>
    <xf numFmtId="42" fontId="15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42" fontId="11" fillId="0" borderId="0" xfId="0" applyNumberFormat="1" applyFont="1" applyFill="1" applyBorder="1"/>
    <xf numFmtId="0" fontId="15" fillId="0" borderId="0" xfId="0" applyFont="1" applyFill="1" applyBorder="1" applyAlignment="1" applyProtection="1">
      <alignment horizontal="right" wrapText="1" indent="1"/>
      <protection locked="0"/>
    </xf>
    <xf numFmtId="167" fontId="0" fillId="0" borderId="0" xfId="0" applyNumberFormat="1" applyFill="1" applyBorder="1" applyAlignment="1" applyProtection="1">
      <alignment horizontal="center" wrapText="1"/>
      <protection locked="0"/>
    </xf>
    <xf numFmtId="10" fontId="0" fillId="0" borderId="0" xfId="1" applyNumberFormat="1" applyFont="1" applyFill="1" applyBorder="1" applyProtection="1">
      <protection locked="0"/>
    </xf>
    <xf numFmtId="0" fontId="19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 applyProtection="1">
      <alignment horizontal="right" vertical="center"/>
    </xf>
    <xf numFmtId="0" fontId="6" fillId="0" borderId="42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left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left" vertical="center"/>
    </xf>
    <xf numFmtId="0" fontId="16" fillId="5" borderId="9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/>
      <protection locked="0"/>
    </xf>
    <xf numFmtId="167" fontId="18" fillId="0" borderId="0" xfId="0" applyNumberFormat="1" applyFont="1" applyFill="1" applyAlignment="1" applyProtection="1">
      <alignment horizontal="left" vertical="center" indent="1"/>
    </xf>
    <xf numFmtId="0" fontId="0" fillId="0" borderId="0" xfId="0" applyAlignment="1"/>
    <xf numFmtId="167" fontId="15" fillId="5" borderId="22" xfId="0" applyNumberFormat="1" applyFont="1" applyFill="1" applyBorder="1" applyAlignment="1" applyProtection="1">
      <alignment horizontal="left" vertical="center" indent="1"/>
      <protection locked="0"/>
    </xf>
    <xf numFmtId="165" fontId="20" fillId="5" borderId="0" xfId="0" applyNumberFormat="1" applyFont="1" applyFill="1" applyAlignment="1">
      <alignment horizontal="left"/>
    </xf>
    <xf numFmtId="0" fontId="15" fillId="5" borderId="0" xfId="0" applyFont="1" applyFill="1"/>
    <xf numFmtId="0" fontId="18" fillId="0" borderId="0" xfId="0" applyFont="1" applyFill="1" applyAlignment="1" applyProtection="1">
      <alignment horizontal="left" vertical="center" wrapText="1"/>
    </xf>
    <xf numFmtId="0" fontId="19" fillId="0" borderId="0" xfId="0" applyFont="1" applyAlignment="1" applyProtection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32" xfId="0" applyFont="1" applyFill="1" applyBorder="1" applyAlignment="1" applyProtection="1">
      <alignment horizontal="center" vertical="center"/>
    </xf>
    <xf numFmtId="0" fontId="10" fillId="5" borderId="14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right" wrapText="1" indent="1"/>
      <protection locked="0"/>
    </xf>
    <xf numFmtId="0" fontId="15" fillId="0" borderId="0" xfId="0" applyFont="1" applyBorder="1" applyAlignment="1" applyProtection="1">
      <alignment horizontal="right" wrapText="1" indent="1"/>
      <protection locked="0"/>
    </xf>
    <xf numFmtId="0" fontId="15" fillId="0" borderId="2" xfId="0" applyFont="1" applyBorder="1" applyAlignment="1" applyProtection="1">
      <alignment horizontal="right" indent="1"/>
      <protection locked="0"/>
    </xf>
    <xf numFmtId="0" fontId="15" fillId="0" borderId="0" xfId="0" applyFont="1" applyBorder="1" applyAlignment="1" applyProtection="1">
      <alignment horizontal="right" indent="1"/>
      <protection locked="0"/>
    </xf>
    <xf numFmtId="10" fontId="0" fillId="0" borderId="11" xfId="1" applyNumberFormat="1" applyFont="1" applyBorder="1" applyProtection="1">
      <protection locked="0"/>
    </xf>
    <xf numFmtId="10" fontId="0" fillId="0" borderId="14" xfId="1" applyNumberFormat="1" applyFont="1" applyBorder="1" applyProtection="1">
      <protection locked="0"/>
    </xf>
    <xf numFmtId="167" fontId="0" fillId="3" borderId="11" xfId="0" applyNumberFormat="1" applyFill="1" applyBorder="1" applyAlignment="1" applyProtection="1">
      <alignment horizontal="center" wrapText="1"/>
      <protection locked="0"/>
    </xf>
    <xf numFmtId="167" fontId="0" fillId="3" borderId="32" xfId="0" applyNumberFormat="1" applyFill="1" applyBorder="1" applyAlignment="1" applyProtection="1">
      <alignment horizontal="center" wrapText="1"/>
      <protection locked="0"/>
    </xf>
    <xf numFmtId="167" fontId="0" fillId="3" borderId="14" xfId="0" applyNumberFormat="1" applyFill="1" applyBorder="1" applyAlignment="1" applyProtection="1">
      <alignment horizontal="center" wrapText="1"/>
      <protection locked="0"/>
    </xf>
    <xf numFmtId="0" fontId="6" fillId="3" borderId="0" xfId="0" applyFont="1" applyFill="1" applyAlignment="1" applyProtection="1">
      <alignment horizontal="right" vertical="center"/>
    </xf>
    <xf numFmtId="0" fontId="4" fillId="3" borderId="12" xfId="0" applyFont="1" applyFill="1" applyBorder="1" applyAlignment="1" applyProtection="1">
      <alignment vertical="center"/>
    </xf>
    <xf numFmtId="0" fontId="15" fillId="5" borderId="23" xfId="0" applyFont="1" applyFill="1" applyBorder="1" applyAlignment="1" applyProtection="1">
      <alignment horizontal="left" vertical="center" wrapText="1"/>
      <protection locked="0"/>
    </xf>
    <xf numFmtId="0" fontId="15" fillId="5" borderId="24" xfId="0" applyFont="1" applyFill="1" applyBorder="1" applyAlignment="1" applyProtection="1">
      <alignment horizontal="left" vertical="center" wrapText="1"/>
      <protection locked="0"/>
    </xf>
    <xf numFmtId="0" fontId="15" fillId="5" borderId="25" xfId="0" applyFont="1" applyFill="1" applyBorder="1" applyAlignment="1" applyProtection="1">
      <alignment horizontal="left" vertical="center" wrapText="1"/>
      <protection locked="0"/>
    </xf>
    <xf numFmtId="42" fontId="11" fillId="4" borderId="2" xfId="0" applyNumberFormat="1" applyFont="1" applyFill="1" applyBorder="1"/>
    <xf numFmtId="42" fontId="11" fillId="4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D9"/>
      <color rgb="FF0000B4"/>
      <color rgb="FF99FFCC"/>
      <color rgb="FFFFFFCC"/>
      <color rgb="FFDDF2FF"/>
      <color rgb="FFCCECFF"/>
      <color rgb="FFFFFFF7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</xdr:colOff>
      <xdr:row>9</xdr:row>
      <xdr:rowOff>76200</xdr:rowOff>
    </xdr:from>
    <xdr:to>
      <xdr:col>11</xdr:col>
      <xdr:colOff>325755</xdr:colOff>
      <xdr:row>11</xdr:row>
      <xdr:rowOff>137160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34475" y="1524000"/>
          <a:ext cx="3444240" cy="4876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THIS</a:t>
          </a:r>
          <a:r>
            <a:rPr lang="en-US" sz="1100" b="1" baseline="0">
              <a:solidFill>
                <a:srgbClr val="FF0000"/>
              </a:solidFill>
            </a:rPr>
            <a:t> SHEET IS POPULATED ENTIRELY WITH DATA FROM THE "CSI Level 2 Breakdown" TAB.</a:t>
          </a:r>
        </a:p>
        <a:p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7620</xdr:colOff>
      <xdr:row>56</xdr:row>
      <xdr:rowOff>190500</xdr:rowOff>
    </xdr:from>
    <xdr:to>
      <xdr:col>11</xdr:col>
      <xdr:colOff>327660</xdr:colOff>
      <xdr:row>60</xdr:row>
      <xdr:rowOff>182880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258300" y="12969240"/>
          <a:ext cx="3444240" cy="90678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FF0000"/>
              </a:solidFill>
            </a:rPr>
            <a:t>IF ADDITIONAL ROWS ARE REQUIRED IN THE "ALLOWANCES" OR "ALTERNATES" SECTIONS, FIRST "INSERT SHEET ROWS" IN THE "CSI Level 2 Breakdown" TAB THEN, INSERT THE SAME NUMBER OF "SHEET ROWS" BETWEEN ROWS 48 &amp; 49, 53 &amp; 54 OR 57 &amp; 58.</a:t>
          </a:r>
        </a:p>
        <a:p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591249</xdr:colOff>
      <xdr:row>565</xdr:row>
      <xdr:rowOff>0</xdr:rowOff>
    </xdr:from>
    <xdr:to>
      <xdr:col>13</xdr:col>
      <xdr:colOff>1337699</xdr:colOff>
      <xdr:row>566</xdr:row>
      <xdr:rowOff>153966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9674289" y="91844025"/>
          <a:ext cx="3794450" cy="618621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FF0000"/>
              </a:solidFill>
            </a:rPr>
            <a:t>IF ADDITIONAL ROWS ARE REQUIRED IN THE "ALLOWANCES" OR "ALTERNATES" SECTIONS, "INSERT SHEET ROWS" BETWEEN ROWS 48 &amp; 49, 53 &amp; 54 OR 57 &amp; 58.</a:t>
          </a:r>
        </a:p>
        <a:p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178837</xdr:colOff>
      <xdr:row>6</xdr:row>
      <xdr:rowOff>32504</xdr:rowOff>
    </xdr:from>
    <xdr:to>
      <xdr:col>7</xdr:col>
      <xdr:colOff>191279</xdr:colOff>
      <xdr:row>512</xdr:row>
      <xdr:rowOff>163286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8895184" y="1113300"/>
          <a:ext cx="12442" cy="87138741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</xdr:colOff>
      <xdr:row>0</xdr:row>
      <xdr:rowOff>60960</xdr:rowOff>
    </xdr:from>
    <xdr:to>
      <xdr:col>13</xdr:col>
      <xdr:colOff>937260</xdr:colOff>
      <xdr:row>6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778240" y="60960"/>
          <a:ext cx="4290060" cy="11430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</a:rPr>
            <a:t>USE THIS TAB FOR THE INPUT OF THE BACK-UP DETAIL FOR THE INPUTS ON</a:t>
          </a:r>
          <a:r>
            <a:rPr lang="en-US" sz="1100" b="1" baseline="0">
              <a:solidFill>
                <a:srgbClr val="FF0000"/>
              </a:solidFill>
            </a:rPr>
            <a:t> THE "CSI Level 2 Breakdown" TAB.</a:t>
          </a:r>
          <a:endParaRPr lang="en-US" sz="1100" b="1">
            <a:solidFill>
              <a:srgbClr val="FF0000"/>
            </a:solidFill>
          </a:endParaRPr>
        </a:p>
        <a:p>
          <a:endParaRPr lang="en-US" sz="1100" b="1">
            <a:solidFill>
              <a:srgbClr val="FF0000"/>
            </a:solidFill>
          </a:endParaRPr>
        </a:p>
        <a:p>
          <a:r>
            <a:rPr lang="en-US" sz="1100" b="1">
              <a:solidFill>
                <a:srgbClr val="FF0000"/>
              </a:solidFill>
            </a:rPr>
            <a:t>THE </a:t>
          </a:r>
          <a:r>
            <a:rPr lang="en-US" sz="1100" b="1" baseline="0">
              <a:solidFill>
                <a:srgbClr val="FF0000"/>
              </a:solidFill>
            </a:rPr>
            <a:t>FORMAT FOR THIS SHEET WILL BE DEVELOPED BY THE ESTIMATOR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rgbClr val="FF0000"/>
              </a:solidFill>
            </a:rPr>
            <a:t>CONTACT: JACK EDWARTOSKI WITH QUESTIONS (734) 764-8598</a:t>
          </a:r>
          <a:endParaRPr 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  <pageSetUpPr fitToPage="1"/>
  </sheetPr>
  <dimension ref="A1:G103"/>
  <sheetViews>
    <sheetView tabSelected="1" topLeftCell="A31" zoomScaleNormal="100" zoomScaleSheetLayoutView="80" workbookViewId="0">
      <selection activeCell="B35" sqref="B35"/>
    </sheetView>
  </sheetViews>
  <sheetFormatPr defaultColWidth="9.140625" defaultRowHeight="12.75" x14ac:dyDescent="0.2"/>
  <cols>
    <col min="1" max="1" width="47.5703125" style="14" customWidth="1"/>
    <col min="2" max="2" width="43.28515625" style="6" customWidth="1"/>
    <col min="3" max="3" width="16.140625" style="13" customWidth="1"/>
    <col min="4" max="4" width="9.140625" style="13" customWidth="1"/>
    <col min="5" max="5" width="9.7109375" style="214" customWidth="1"/>
    <col min="6" max="16384" width="9.140625" style="6"/>
  </cols>
  <sheetData>
    <row r="1" spans="1:7" ht="18" customHeight="1" x14ac:dyDescent="0.2">
      <c r="A1" s="175" t="str">
        <f>'CSI Level 2 Breakdown'!A1</f>
        <v xml:space="preserve">Building Name:  </v>
      </c>
      <c r="B1" s="368" t="str">
        <f>IF('CSI Level 2 Breakdown'!C1="", "",'CSI Level 2 Breakdown'!C1)</f>
        <v>Enter Building Name Here</v>
      </c>
      <c r="C1" s="368"/>
      <c r="D1" s="368"/>
      <c r="E1" s="368"/>
    </row>
    <row r="2" spans="1:7" ht="18" customHeight="1" x14ac:dyDescent="0.2">
      <c r="A2" s="175" t="str">
        <f>'CSI Level 2 Breakdown'!A2</f>
        <v xml:space="preserve">Project Name:  </v>
      </c>
      <c r="B2" s="368" t="str">
        <f>IF('CSI Level 2 Breakdown'!C2="", "",'CSI Level 2 Breakdown'!C2)</f>
        <v>Enter Project Name Here</v>
      </c>
      <c r="C2" s="368"/>
      <c r="D2" s="368"/>
      <c r="E2" s="368"/>
    </row>
    <row r="3" spans="1:7" ht="18" customHeight="1" x14ac:dyDescent="0.2">
      <c r="A3" s="175" t="str">
        <f>'CSI Level 2 Breakdown'!A3</f>
        <v xml:space="preserve">Building/Site Gross Area:  </v>
      </c>
      <c r="B3" s="176">
        <f>IF('CSI Level 2 Breakdown'!C3="","",'CSI Level 2 Breakdown'!C3)</f>
        <v>0</v>
      </c>
      <c r="C3" s="177"/>
      <c r="D3" s="177"/>
      <c r="E3" s="201"/>
    </row>
    <row r="4" spans="1:7" ht="18" customHeight="1" x14ac:dyDescent="0.2">
      <c r="A4" s="175" t="str">
        <f>'CSI Level 2 Breakdown'!A4</f>
        <v xml:space="preserve">Date of Estimate:  </v>
      </c>
      <c r="B4" s="178" t="str">
        <f>IF('CSI Level 2 Breakdown'!C4="", "",'CSI Level 2 Breakdown'!C4)</f>
        <v>xx/xx/20xx</v>
      </c>
      <c r="C4" s="179"/>
      <c r="D4" s="179"/>
      <c r="E4" s="201"/>
    </row>
    <row r="5" spans="1:7" ht="18" customHeight="1" x14ac:dyDescent="0.2">
      <c r="A5" s="175" t="str">
        <f>'CSI Level 2 Breakdown'!A5</f>
        <v xml:space="preserve">Anticipated Construction Start:  </v>
      </c>
      <c r="B5" s="178" t="str">
        <f>IF('CSI Level 2 Breakdown'!C5="", "",'CSI Level 2 Breakdown'!C5)</f>
        <v>xx/xx/20xx</v>
      </c>
      <c r="C5" s="180"/>
      <c r="D5" s="180"/>
      <c r="E5" s="363" t="str">
        <f>IF('CSI Level 2 Breakdown'!E5="", "",'CSI Level 2 Breakdown'!E5)</f>
        <v>Document Date: 4/21/2022</v>
      </c>
    </row>
    <row r="6" spans="1:7" ht="18" customHeight="1" x14ac:dyDescent="0.2">
      <c r="A6" s="175" t="str">
        <f>'CSI Level 2 Breakdown'!A6</f>
        <v xml:space="preserve">Anticipated Construction Finish:  </v>
      </c>
      <c r="B6" s="178" t="str">
        <f>IF('CSI Level 2 Breakdown'!C6="", "",'CSI Level 2 Breakdown'!C6)</f>
        <v>xx/xx/20xx</v>
      </c>
      <c r="C6" s="180"/>
      <c r="D6" s="180"/>
      <c r="E6" s="202"/>
    </row>
    <row r="7" spans="1:7" s="156" customFormat="1" ht="18" customHeight="1" thickBot="1" x14ac:dyDescent="0.25">
      <c r="A7" s="181"/>
      <c r="B7" s="178"/>
      <c r="C7" s="179"/>
      <c r="D7" s="179"/>
      <c r="E7" s="201"/>
    </row>
    <row r="8" spans="1:7" s="11" customFormat="1" ht="14.45" customHeight="1" x14ac:dyDescent="0.2">
      <c r="A8" s="111"/>
      <c r="B8" s="112"/>
      <c r="C8" s="113"/>
      <c r="D8" s="113" t="s">
        <v>13</v>
      </c>
      <c r="E8" s="203" t="s">
        <v>12</v>
      </c>
    </row>
    <row r="9" spans="1:7" s="11" customFormat="1" ht="16.149999999999999" customHeight="1" thickBot="1" x14ac:dyDescent="0.25">
      <c r="A9" s="119" t="s">
        <v>11</v>
      </c>
      <c r="B9" s="120"/>
      <c r="C9" s="114" t="str">
        <f>'CSI Level 2 Breakdown'!G9</f>
        <v>TOTAL $</v>
      </c>
      <c r="D9" s="114" t="s">
        <v>14</v>
      </c>
      <c r="E9" s="204" t="s">
        <v>941</v>
      </c>
      <c r="G9" s="11" t="s">
        <v>10</v>
      </c>
    </row>
    <row r="10" spans="1:7" ht="18" customHeight="1" x14ac:dyDescent="0.2">
      <c r="A10" s="117" t="str">
        <f>'CSI Level 2 Breakdown'!A10&amp;"   "&amp;'CSI Level 2 Breakdown'!B10</f>
        <v>00 00 00   PROCUREMENT/CONTRACTING REQUIREMENTS:</v>
      </c>
      <c r="B10" s="118"/>
      <c r="C10" s="47">
        <f ca="1">+'CSI Level 2 Breakdown'!G15</f>
        <v>0</v>
      </c>
      <c r="D10" s="48" t="e">
        <f t="shared" ref="D10:D34" ca="1" si="0">IF($B$3="","",C10/$B$3)</f>
        <v>#DIV/0!</v>
      </c>
      <c r="E10" s="205" t="str">
        <f t="shared" ref="E10:E40" ca="1" si="1">IF(C10=0,"",C10/C$44)</f>
        <v/>
      </c>
    </row>
    <row r="11" spans="1:7" ht="18" customHeight="1" x14ac:dyDescent="0.2">
      <c r="A11" s="45" t="str">
        <f>'CSI Level 2 Breakdown'!A16&amp;"   "&amp;'CSI Level 2 Breakdown'!B16</f>
        <v>01 00 00   GENERAL REQUIREMENTS:</v>
      </c>
      <c r="B11" s="46"/>
      <c r="C11" s="47">
        <f ca="1">+'CSI Level 2 Breakdown'!G26</f>
        <v>0</v>
      </c>
      <c r="D11" s="48" t="e">
        <f t="shared" ca="1" si="0"/>
        <v>#DIV/0!</v>
      </c>
      <c r="E11" s="205" t="str">
        <f t="shared" ca="1" si="1"/>
        <v/>
      </c>
    </row>
    <row r="12" spans="1:7" ht="18" customHeight="1" x14ac:dyDescent="0.2">
      <c r="A12" s="45" t="str">
        <f>'CSI Level 2 Breakdown'!A27&amp;"   "&amp;'CSI Level 2 Breakdown'!B27</f>
        <v>02 00 00   EXISTING CONDITIONS:</v>
      </c>
      <c r="B12" s="46"/>
      <c r="C12" s="47">
        <f ca="1">+'CSI Level 2 Breakdown'!G34</f>
        <v>0</v>
      </c>
      <c r="D12" s="48" t="e">
        <f t="shared" ca="1" si="0"/>
        <v>#DIV/0!</v>
      </c>
      <c r="E12" s="205" t="str">
        <f t="shared" ca="1" si="1"/>
        <v/>
      </c>
    </row>
    <row r="13" spans="1:7" ht="18" customHeight="1" x14ac:dyDescent="0.2">
      <c r="A13" s="45" t="str">
        <f>'CSI Level 2 Breakdown'!A35&amp;"   "&amp;'CSI Level 2 Breakdown'!B35</f>
        <v>03 00 00   CONCRETE:</v>
      </c>
      <c r="B13" s="46"/>
      <c r="C13" s="47">
        <f ca="1">+'CSI Level 2 Breakdown'!G43</f>
        <v>0</v>
      </c>
      <c r="D13" s="48" t="e">
        <f t="shared" ca="1" si="0"/>
        <v>#DIV/0!</v>
      </c>
      <c r="E13" s="205" t="str">
        <f t="shared" ca="1" si="1"/>
        <v/>
      </c>
    </row>
    <row r="14" spans="1:7" ht="18" customHeight="1" x14ac:dyDescent="0.2">
      <c r="A14" s="45" t="str">
        <f>'CSI Level 2 Breakdown'!A44&amp;"   "&amp;'CSI Level 2 Breakdown'!B44</f>
        <v>04 00 00   MASONRY:</v>
      </c>
      <c r="B14" s="46"/>
      <c r="C14" s="47">
        <f ca="1">+'CSI Level 2 Breakdown'!G54</f>
        <v>0</v>
      </c>
      <c r="D14" s="48" t="e">
        <f t="shared" ca="1" si="0"/>
        <v>#DIV/0!</v>
      </c>
      <c r="E14" s="205" t="str">
        <f t="shared" ca="1" si="1"/>
        <v/>
      </c>
    </row>
    <row r="15" spans="1:7" ht="18" customHeight="1" x14ac:dyDescent="0.2">
      <c r="A15" s="45" t="str">
        <f>'CSI Level 2 Breakdown'!A55&amp;"   "&amp;'CSI Level 2 Breakdown'!B55</f>
        <v>05 00 00   METALS:</v>
      </c>
      <c r="B15" s="46"/>
      <c r="C15" s="47">
        <f ca="1">+'CSI Level 2 Breakdown'!G66</f>
        <v>0</v>
      </c>
      <c r="D15" s="48" t="e">
        <f t="shared" ca="1" si="0"/>
        <v>#DIV/0!</v>
      </c>
      <c r="E15" s="205" t="str">
        <f t="shared" ca="1" si="1"/>
        <v/>
      </c>
    </row>
    <row r="16" spans="1:7" ht="18" customHeight="1" x14ac:dyDescent="0.2">
      <c r="A16" s="45" t="str">
        <f>'CSI Level 2 Breakdown'!A67&amp;"   "&amp;'CSI Level 2 Breakdown'!B67</f>
        <v>06 00 00   WOOD, PLASTICS &amp; COMPOSITES:</v>
      </c>
      <c r="B16" s="46"/>
      <c r="C16" s="47">
        <f ca="1">+'CSI Level 2 Breakdown'!G81</f>
        <v>0</v>
      </c>
      <c r="D16" s="48" t="e">
        <f t="shared" ca="1" si="0"/>
        <v>#DIV/0!</v>
      </c>
      <c r="E16" s="205" t="str">
        <f t="shared" ca="1" si="1"/>
        <v/>
      </c>
    </row>
    <row r="17" spans="1:5" ht="18" customHeight="1" x14ac:dyDescent="0.2">
      <c r="A17" s="45" t="str">
        <f>'CSI Level 2 Breakdown'!A82&amp;"   "&amp;'CSI Level 2 Breakdown'!B82</f>
        <v>07 00 00   THERMAL &amp; MOISTURE PROTECTION:</v>
      </c>
      <c r="B17" s="46"/>
      <c r="C17" s="47">
        <f ca="1">+'CSI Level 2 Breakdown'!G110</f>
        <v>0</v>
      </c>
      <c r="D17" s="48" t="e">
        <f t="shared" ca="1" si="0"/>
        <v>#DIV/0!</v>
      </c>
      <c r="E17" s="205" t="str">
        <f t="shared" ca="1" si="1"/>
        <v/>
      </c>
    </row>
    <row r="18" spans="1:5" ht="18" customHeight="1" x14ac:dyDescent="0.2">
      <c r="A18" s="45" t="str">
        <f>'CSI Level 2 Breakdown'!A111&amp;"   "&amp;'CSI Level 2 Breakdown'!B111</f>
        <v>08 00 00   OPENINGS:</v>
      </c>
      <c r="B18" s="46"/>
      <c r="C18" s="47">
        <f ca="1">+'CSI Level 2 Breakdown'!G146</f>
        <v>0</v>
      </c>
      <c r="D18" s="48" t="e">
        <f t="shared" ca="1" si="0"/>
        <v>#DIV/0!</v>
      </c>
      <c r="E18" s="205" t="str">
        <f t="shared" ca="1" si="1"/>
        <v/>
      </c>
    </row>
    <row r="19" spans="1:5" ht="18" customHeight="1" x14ac:dyDescent="0.2">
      <c r="A19" s="45" t="str">
        <f>'CSI Level 2 Breakdown'!A147&amp;"   "&amp;'CSI Level 2 Breakdown'!B147</f>
        <v>09 00 00   FINISHES:</v>
      </c>
      <c r="B19" s="46"/>
      <c r="C19" s="47">
        <f ca="1">+'CSI Level 2 Breakdown'!G181</f>
        <v>0</v>
      </c>
      <c r="D19" s="48" t="e">
        <f t="shared" ca="1" si="0"/>
        <v>#DIV/0!</v>
      </c>
      <c r="E19" s="205" t="str">
        <f t="shared" ca="1" si="1"/>
        <v/>
      </c>
    </row>
    <row r="20" spans="1:5" ht="18" customHeight="1" x14ac:dyDescent="0.2">
      <c r="A20" s="45" t="str">
        <f>'CSI Level 2 Breakdown'!A182&amp;"   "&amp;'CSI Level 2 Breakdown'!B182</f>
        <v>10 00 00   SPECIALTIES:</v>
      </c>
      <c r="B20" s="46"/>
      <c r="C20" s="47">
        <f ca="1">+'CSI Level 2 Breakdown'!G216</f>
        <v>0</v>
      </c>
      <c r="D20" s="48" t="e">
        <f t="shared" ca="1" si="0"/>
        <v>#DIV/0!</v>
      </c>
      <c r="E20" s="205" t="str">
        <f t="shared" ca="1" si="1"/>
        <v/>
      </c>
    </row>
    <row r="21" spans="1:5" ht="18" customHeight="1" x14ac:dyDescent="0.2">
      <c r="A21" s="45" t="str">
        <f>'CSI Level 2 Breakdown'!A217&amp;"   "&amp;'CSI Level 2 Breakdown'!B217</f>
        <v>11 00 00   EQUIPMENT:</v>
      </c>
      <c r="B21" s="46"/>
      <c r="C21" s="47">
        <f ca="1">+'CSI Level 2 Breakdown'!G241</f>
        <v>0</v>
      </c>
      <c r="D21" s="48" t="e">
        <f t="shared" ca="1" si="0"/>
        <v>#DIV/0!</v>
      </c>
      <c r="E21" s="205" t="str">
        <f t="shared" ca="1" si="1"/>
        <v/>
      </c>
    </row>
    <row r="22" spans="1:5" ht="18" customHeight="1" x14ac:dyDescent="0.2">
      <c r="A22" s="45" t="str">
        <f>'CSI Level 2 Breakdown'!A242&amp;"   "&amp;'CSI Level 2 Breakdown'!B242</f>
        <v>12 00 00   FURNISHINGS:</v>
      </c>
      <c r="B22" s="46"/>
      <c r="C22" s="47">
        <f ca="1">+'CSI Level 2 Breakdown'!G264</f>
        <v>0</v>
      </c>
      <c r="D22" s="48" t="e">
        <f t="shared" ca="1" si="0"/>
        <v>#DIV/0!</v>
      </c>
      <c r="E22" s="205" t="str">
        <f t="shared" ca="1" si="1"/>
        <v/>
      </c>
    </row>
    <row r="23" spans="1:5" ht="18" customHeight="1" x14ac:dyDescent="0.2">
      <c r="A23" s="45" t="str">
        <f>'CSI Level 2 Breakdown'!A265&amp;"   "&amp;'CSI Level 2 Breakdown'!B265</f>
        <v>13 00 00   SPECIAL CONSTRUCTION:</v>
      </c>
      <c r="B23" s="46"/>
      <c r="C23" s="47">
        <f ca="1">+'CSI Level 2 Breakdown'!G276</f>
        <v>0</v>
      </c>
      <c r="D23" s="48" t="e">
        <f t="shared" ca="1" si="0"/>
        <v>#DIV/0!</v>
      </c>
      <c r="E23" s="205" t="str">
        <f t="shared" ca="1" si="1"/>
        <v/>
      </c>
    </row>
    <row r="24" spans="1:5" ht="18" customHeight="1" x14ac:dyDescent="0.2">
      <c r="A24" s="45" t="str">
        <f>'CSI Level 2 Breakdown'!A277&amp;"   "&amp;'CSI Level 2 Breakdown'!B277</f>
        <v>14 00 00   CONVEYING EQUIPMENT:</v>
      </c>
      <c r="B24" s="46"/>
      <c r="C24" s="47">
        <f ca="1">+'CSI Level 2 Breakdown'!G287</f>
        <v>0</v>
      </c>
      <c r="D24" s="48" t="e">
        <f t="shared" ca="1" si="0"/>
        <v>#DIV/0!</v>
      </c>
      <c r="E24" s="205" t="str">
        <f t="shared" ca="1" si="1"/>
        <v/>
      </c>
    </row>
    <row r="25" spans="1:5" ht="18" customHeight="1" x14ac:dyDescent="0.2">
      <c r="A25" s="45" t="str">
        <f>'CSI Level 2 Breakdown'!A288&amp;"   "&amp;'CSI Level 2 Breakdown'!B288</f>
        <v>21 00 00   FIRE SUPPRESSION:</v>
      </c>
      <c r="B25" s="46"/>
      <c r="C25" s="47">
        <f ca="1">+'CSI Level 2 Breakdown'!G299</f>
        <v>0</v>
      </c>
      <c r="D25" s="48" t="e">
        <f t="shared" ca="1" si="0"/>
        <v>#DIV/0!</v>
      </c>
      <c r="E25" s="205" t="str">
        <f t="shared" ca="1" si="1"/>
        <v/>
      </c>
    </row>
    <row r="26" spans="1:5" ht="18" customHeight="1" x14ac:dyDescent="0.2">
      <c r="A26" s="45" t="str">
        <f>'CSI Level 2 Breakdown'!A300&amp;"   "&amp;'CSI Level 2 Breakdown'!B300</f>
        <v>22 00 00   PLUMBING:</v>
      </c>
      <c r="B26" s="46"/>
      <c r="C26" s="47">
        <f ca="1">+'CSI Level 2 Breakdown'!G326</f>
        <v>0</v>
      </c>
      <c r="D26" s="48" t="e">
        <f t="shared" ca="1" si="0"/>
        <v>#DIV/0!</v>
      </c>
      <c r="E26" s="205" t="str">
        <f t="shared" ca="1" si="1"/>
        <v/>
      </c>
    </row>
    <row r="27" spans="1:5" ht="18" customHeight="1" x14ac:dyDescent="0.2">
      <c r="A27" s="45" t="str">
        <f>'CSI Level 2 Breakdown'!A327&amp;"   "&amp;'CSI Level 2 Breakdown'!B327</f>
        <v>23 00 00   HEATING, VENTILATION &amp; AIR CONDITIONING:</v>
      </c>
      <c r="B27" s="46"/>
      <c r="C27" s="47">
        <f ca="1">+'CSI Level 2 Breakdown'!G373</f>
        <v>0</v>
      </c>
      <c r="D27" s="48" t="e">
        <f t="shared" ca="1" si="0"/>
        <v>#DIV/0!</v>
      </c>
      <c r="E27" s="205" t="str">
        <f t="shared" ca="1" si="1"/>
        <v/>
      </c>
    </row>
    <row r="28" spans="1:5" ht="18" customHeight="1" x14ac:dyDescent="0.2">
      <c r="A28" s="45" t="str">
        <f>'CSI Level 2 Breakdown'!A374&amp;"   "&amp;'CSI Level 2 Breakdown'!B374</f>
        <v>26 00 00   ELECTRICAL:</v>
      </c>
      <c r="B28" s="46"/>
      <c r="C28" s="47">
        <f ca="1">+'CSI Level 2 Breakdown'!G399</f>
        <v>0</v>
      </c>
      <c r="D28" s="48" t="e">
        <f t="shared" ca="1" si="0"/>
        <v>#DIV/0!</v>
      </c>
      <c r="E28" s="205" t="str">
        <f t="shared" ca="1" si="1"/>
        <v/>
      </c>
    </row>
    <row r="29" spans="1:5" ht="18" customHeight="1" x14ac:dyDescent="0.2">
      <c r="A29" s="45" t="str">
        <f>'CSI Level 2 Breakdown'!A400&amp;"   "&amp;'CSI Level 2 Breakdown'!B400</f>
        <v>27 00 00   COMMUNICATIONS:</v>
      </c>
      <c r="B29" s="46"/>
      <c r="C29" s="47">
        <f ca="1">+'CSI Level 2 Breakdown'!G409</f>
        <v>0</v>
      </c>
      <c r="D29" s="48" t="e">
        <f t="shared" ca="1" si="0"/>
        <v>#DIV/0!</v>
      </c>
      <c r="E29" s="205" t="str">
        <f t="shared" ca="1" si="1"/>
        <v/>
      </c>
    </row>
    <row r="30" spans="1:5" ht="18" customHeight="1" x14ac:dyDescent="0.2">
      <c r="A30" s="45" t="str">
        <f>'CSI Level 2 Breakdown'!A410&amp;"   "&amp;'CSI Level 2 Breakdown'!B410</f>
        <v>28 00 00   ELECTRONIC SAFETY EQUIPMENT:</v>
      </c>
      <c r="B30" s="46"/>
      <c r="C30" s="47">
        <f ca="1">+'CSI Level 2 Breakdown'!G423</f>
        <v>0</v>
      </c>
      <c r="D30" s="48" t="e">
        <f t="shared" ca="1" si="0"/>
        <v>#DIV/0!</v>
      </c>
      <c r="E30" s="205" t="str">
        <f t="shared" ca="1" si="1"/>
        <v/>
      </c>
    </row>
    <row r="31" spans="1:5" ht="18" customHeight="1" x14ac:dyDescent="0.2">
      <c r="A31" s="45" t="str">
        <f>'CSI Level 2 Breakdown'!A424&amp;"   "&amp;'CSI Level 2 Breakdown'!B424</f>
        <v>31 00 00   EARTHWORK:</v>
      </c>
      <c r="B31" s="46"/>
      <c r="C31" s="47">
        <f ca="1">+'CSI Level 2 Breakdown'!G456</f>
        <v>0</v>
      </c>
      <c r="D31" s="48" t="e">
        <f t="shared" ca="1" si="0"/>
        <v>#DIV/0!</v>
      </c>
      <c r="E31" s="205" t="str">
        <f t="shared" ca="1" si="1"/>
        <v/>
      </c>
    </row>
    <row r="32" spans="1:5" ht="18" customHeight="1" x14ac:dyDescent="0.2">
      <c r="A32" s="45" t="str">
        <f>'CSI Level 2 Breakdown'!A457&amp;"   "&amp;'CSI Level 2 Breakdown'!B457</f>
        <v>32 00 00   EXTERIOR IMPROVEMENTS:</v>
      </c>
      <c r="B32" s="46"/>
      <c r="C32" s="47">
        <f ca="1">+'CSI Level 2 Breakdown'!G481</f>
        <v>0</v>
      </c>
      <c r="D32" s="48" t="e">
        <f t="shared" ca="1" si="0"/>
        <v>#DIV/0!</v>
      </c>
      <c r="E32" s="205" t="str">
        <f t="shared" ca="1" si="1"/>
        <v/>
      </c>
    </row>
    <row r="33" spans="1:6" ht="18" customHeight="1" x14ac:dyDescent="0.2">
      <c r="A33" s="49" t="str">
        <f>'CSI Level 2 Breakdown'!A482&amp;"   "&amp;'CSI Level 2 Breakdown'!B482</f>
        <v>33 00 00   UTILITIES:</v>
      </c>
      <c r="B33" s="50"/>
      <c r="C33" s="51">
        <f ca="1">+'CSI Level 2 Breakdown'!G512</f>
        <v>0</v>
      </c>
      <c r="D33" s="52" t="e">
        <f t="shared" ca="1" si="0"/>
        <v>#DIV/0!</v>
      </c>
      <c r="E33" s="206" t="str">
        <f t="shared" ca="1" si="1"/>
        <v/>
      </c>
    </row>
    <row r="34" spans="1:6" ht="19.899999999999999" customHeight="1" x14ac:dyDescent="0.2">
      <c r="A34" s="191"/>
      <c r="B34" s="82" t="str">
        <f>'CSI Level 2 Breakdown'!C513</f>
        <v>CONSTRUCTION TRADES SUBTOTAL</v>
      </c>
      <c r="C34" s="84">
        <f ca="1">SUM(OFFSET(C9,1,0):OFFSET(C34,-1,0))</f>
        <v>0</v>
      </c>
      <c r="D34" s="85" t="e">
        <f t="shared" ca="1" si="0"/>
        <v>#DIV/0!</v>
      </c>
      <c r="E34" s="207" t="str">
        <f t="shared" ca="1" si="1"/>
        <v/>
      </c>
      <c r="F34" s="15"/>
    </row>
    <row r="35" spans="1:6" ht="18" customHeight="1" x14ac:dyDescent="0.2">
      <c r="A35" s="115"/>
      <c r="B35" s="83" t="str">
        <f>'CSI Level 2 Breakdown'!C514</f>
        <v>Allowance for Undocumented Scope</v>
      </c>
      <c r="C35" s="53">
        <f ca="1">+'CSI Level 2 Breakdown'!G514</f>
        <v>0</v>
      </c>
      <c r="D35" s="54" t="e">
        <f t="shared" ref="D35:D47" ca="1" si="2">IF($B$3="","",C35/$B$3)</f>
        <v>#DIV/0!</v>
      </c>
      <c r="E35" s="208" t="str">
        <f t="shared" ca="1" si="1"/>
        <v/>
      </c>
    </row>
    <row r="36" spans="1:6" ht="18" customHeight="1" x14ac:dyDescent="0.2">
      <c r="A36" s="115"/>
      <c r="B36" s="110">
        <f>'CSI Level 2 Breakdown'!C515</f>
        <v>0.05</v>
      </c>
      <c r="C36" s="53" t="e">
        <f ca="1">+'CSI Level 2 Breakdown'!G515</f>
        <v>#DIV/0!</v>
      </c>
      <c r="D36" s="54" t="e">
        <f t="shared" ref="D36:D38" ca="1" si="3">IF($B$3="","",C36/$B$3)</f>
        <v>#DIV/0!</v>
      </c>
      <c r="E36" s="208" t="e">
        <f t="shared" ca="1" si="1"/>
        <v>#DIV/0!</v>
      </c>
    </row>
    <row r="37" spans="1:6" ht="18" customHeight="1" x14ac:dyDescent="0.2">
      <c r="A37" s="115"/>
      <c r="B37" s="82" t="str">
        <f>'CSI Level 2 Breakdown'!C516</f>
        <v>CONSTRUCTION BASE</v>
      </c>
      <c r="C37" s="159" t="e">
        <f ca="1">SUM(OFFSET(C34,1,0):OFFSET(C37,-1,0))</f>
        <v>#DIV/0!</v>
      </c>
      <c r="D37" s="158" t="e">
        <f t="shared" ca="1" si="3"/>
        <v>#DIV/0!</v>
      </c>
      <c r="E37" s="209" t="e">
        <f t="shared" ca="1" si="1"/>
        <v>#DIV/0!</v>
      </c>
    </row>
    <row r="38" spans="1:6" ht="18" customHeight="1" x14ac:dyDescent="0.2">
      <c r="A38" s="116"/>
      <c r="B38" s="83" t="str">
        <f>'CSI Level 2 Breakdown'!C517</f>
        <v>CM or GC General Conditions</v>
      </c>
      <c r="C38" s="53">
        <f ca="1">+'CSI Level 2 Breakdown'!G517</f>
        <v>0</v>
      </c>
      <c r="D38" s="54" t="e">
        <f t="shared" ca="1" si="3"/>
        <v>#DIV/0!</v>
      </c>
      <c r="E38" s="208" t="str">
        <f t="shared" ca="1" si="1"/>
        <v/>
      </c>
    </row>
    <row r="39" spans="1:6" ht="18" customHeight="1" x14ac:dyDescent="0.2">
      <c r="A39" s="115"/>
      <c r="B39" s="82" t="str">
        <f>'CSI Level 2 Breakdown'!C518</f>
        <v>CONSTRUCTION SUBTOTAL</v>
      </c>
      <c r="C39" s="159">
        <f ca="1">SUM(OFFSET(C37,1,0):OFFSET(C39,-1,0))</f>
        <v>0</v>
      </c>
      <c r="D39" s="158" t="e">
        <f t="shared" ref="D39:D43" ca="1" si="4">IF($B$3="","",C39/$B$3)</f>
        <v>#DIV/0!</v>
      </c>
      <c r="E39" s="209" t="str">
        <f t="shared" ca="1" si="1"/>
        <v/>
      </c>
    </row>
    <row r="40" spans="1:6" ht="18" customHeight="1" x14ac:dyDescent="0.2">
      <c r="A40" s="116"/>
      <c r="B40" s="83" t="str">
        <f>'CSI Level 2 Breakdown'!C519</f>
        <v>CM or GC Personnel</v>
      </c>
      <c r="C40" s="53">
        <f ca="1">+'CSI Level 2 Breakdown'!G519</f>
        <v>0</v>
      </c>
      <c r="D40" s="54" t="e">
        <f t="shared" ca="1" si="4"/>
        <v>#DIV/0!</v>
      </c>
      <c r="E40" s="208" t="str">
        <f t="shared" ca="1" si="1"/>
        <v/>
      </c>
    </row>
    <row r="41" spans="1:6" ht="18" customHeight="1" x14ac:dyDescent="0.2">
      <c r="A41" s="116"/>
      <c r="B41" s="83" t="str">
        <f>'CSI Level 2 Breakdown'!C520</f>
        <v>CM Fee or GC Profit</v>
      </c>
      <c r="C41" s="53">
        <f ca="1">+'CSI Level 2 Breakdown'!G520</f>
        <v>0</v>
      </c>
      <c r="D41" s="54" t="e">
        <f t="shared" ref="D41" ca="1" si="5">IF($B$3="","",C41/$B$3)</f>
        <v>#DIV/0!</v>
      </c>
      <c r="E41" s="208" t="str">
        <f t="shared" ref="E41" ca="1" si="6">IF(C41=0,"",C41/C$44)</f>
        <v/>
      </c>
    </row>
    <row r="42" spans="1:6" ht="18" customHeight="1" x14ac:dyDescent="0.2">
      <c r="A42" s="116"/>
      <c r="B42" s="83" t="str">
        <f>'CSI Level 2 Breakdown'!C521</f>
        <v>CM Pre-Construction Services</v>
      </c>
      <c r="C42" s="53">
        <f ca="1">+'CSI Level 2 Breakdown'!G521</f>
        <v>0</v>
      </c>
      <c r="D42" s="54" t="e">
        <f t="shared" ca="1" si="4"/>
        <v>#DIV/0!</v>
      </c>
      <c r="E42" s="208" t="str">
        <f ca="1">IF(C42=0,"",C42/C$44)</f>
        <v/>
      </c>
    </row>
    <row r="43" spans="1:6" ht="18" customHeight="1" thickBot="1" x14ac:dyDescent="0.25">
      <c r="A43" s="55"/>
      <c r="B43" s="109" t="str">
        <f>'CSI Level 2 Breakdown'!C522</f>
        <v>CM Contingency</v>
      </c>
      <c r="C43" s="53">
        <f ca="1">+'CSI Level 2 Breakdown'!G522</f>
        <v>0</v>
      </c>
      <c r="D43" s="54" t="e">
        <f t="shared" ca="1" si="4"/>
        <v>#DIV/0!</v>
      </c>
      <c r="E43" s="208" t="str">
        <f ca="1">IF(C43=0,"",C43/C$44)</f>
        <v/>
      </c>
    </row>
    <row r="44" spans="1:6" ht="19.899999999999999" customHeight="1" thickTop="1" thickBot="1" x14ac:dyDescent="0.25">
      <c r="A44" s="192"/>
      <c r="B44" s="193" t="str">
        <f>'CSI Level 2 Breakdown'!C523</f>
        <v>FIXED LIMIT OF CONSTRUCTION COST</v>
      </c>
      <c r="C44" s="173" t="e">
        <f ca="1">(SUM(OFFSET(C39,1,0):OFFSET(C44,-1,0)))+(C34+C37+C39)</f>
        <v>#DIV/0!</v>
      </c>
      <c r="D44" s="174" t="e">
        <f t="shared" ca="1" si="2"/>
        <v>#DIV/0!</v>
      </c>
      <c r="E44" s="210" t="e">
        <f ca="1">IF(C44=0,"",C44/C$44)</f>
        <v>#DIV/0!</v>
      </c>
    </row>
    <row r="45" spans="1:6" ht="18" customHeight="1" x14ac:dyDescent="0.2">
      <c r="A45" s="199" t="str">
        <f>'CSI Level 2 Breakdown'!B524</f>
        <v>Related Construction Cost ALLOWANCES:</v>
      </c>
      <c r="B45" s="83"/>
      <c r="C45" s="16"/>
      <c r="D45" s="17"/>
      <c r="E45" s="211"/>
    </row>
    <row r="46" spans="1:6" ht="18" customHeight="1" x14ac:dyDescent="0.2">
      <c r="A46" s="198" t="str">
        <f>'CSI Level 2 Breakdown'!B525</f>
        <v>Allowance #1</v>
      </c>
      <c r="B46" s="83" t="str">
        <f>'CSI Level 2 Breakdown'!C525</f>
        <v>Text 1</v>
      </c>
      <c r="C46" s="16" t="e">
        <f ca="1">'CSI Level 2 Breakdown'!G525</f>
        <v>#DIV/0!</v>
      </c>
      <c r="D46" s="17" t="e">
        <f t="shared" ref="D46" ca="1" si="7">IF($B$3="","",C46/$B$3)</f>
        <v>#DIV/0!</v>
      </c>
      <c r="E46" s="211" t="e">
        <f t="shared" ref="E46:E62" ca="1" si="8">IF(C46=0,"",C46/C$44)</f>
        <v>#DIV/0!</v>
      </c>
    </row>
    <row r="47" spans="1:6" s="12" customFormat="1" ht="18" customHeight="1" x14ac:dyDescent="0.2">
      <c r="A47" s="198" t="str">
        <f>'CSI Level 2 Breakdown'!B526</f>
        <v>Allowance #2</v>
      </c>
      <c r="B47" s="83" t="str">
        <f>'CSI Level 2 Breakdown'!C526</f>
        <v>Text 2</v>
      </c>
      <c r="C47" s="16" t="e">
        <f ca="1">'CSI Level 2 Breakdown'!G526</f>
        <v>#DIV/0!</v>
      </c>
      <c r="D47" s="17" t="e">
        <f t="shared" ca="1" si="2"/>
        <v>#DIV/0!</v>
      </c>
      <c r="E47" s="211" t="e">
        <f t="shared" ca="1" si="8"/>
        <v>#DIV/0!</v>
      </c>
    </row>
    <row r="48" spans="1:6" s="12" customFormat="1" ht="18" customHeight="1" x14ac:dyDescent="0.2">
      <c r="A48" s="198" t="str">
        <f>'CSI Level 2 Breakdown'!B527</f>
        <v>Allowance #3</v>
      </c>
      <c r="B48" s="83" t="str">
        <f>'CSI Level 2 Breakdown'!C527</f>
        <v>Text 3</v>
      </c>
      <c r="C48" s="16" t="e">
        <f ca="1">'CSI Level 2 Breakdown'!G527</f>
        <v>#DIV/0!</v>
      </c>
      <c r="D48" s="17" t="e">
        <f t="shared" ref="D48:D53" ca="1" si="9">IF($B$3="","",C48/$B$3)</f>
        <v>#DIV/0!</v>
      </c>
      <c r="E48" s="211" t="e">
        <f t="shared" ca="1" si="8"/>
        <v>#DIV/0!</v>
      </c>
    </row>
    <row r="49" spans="1:5" s="12" customFormat="1" ht="18" customHeight="1" x14ac:dyDescent="0.2">
      <c r="A49" s="198" t="str">
        <f>'CSI Level 2 Breakdown'!B528</f>
        <v>Allowance #4</v>
      </c>
      <c r="B49" s="83" t="str">
        <f>'CSI Level 2 Breakdown'!C528</f>
        <v>Text 4</v>
      </c>
      <c r="C49" s="16" t="e">
        <f ca="1">'CSI Level 2 Breakdown'!G528</f>
        <v>#DIV/0!</v>
      </c>
      <c r="D49" s="17" t="e">
        <f t="shared" ca="1" si="9"/>
        <v>#DIV/0!</v>
      </c>
      <c r="E49" s="211" t="e">
        <f t="shared" ca="1" si="8"/>
        <v>#DIV/0!</v>
      </c>
    </row>
    <row r="50" spans="1:5" s="12" customFormat="1" ht="18" customHeight="1" x14ac:dyDescent="0.2">
      <c r="A50" s="198" t="str">
        <f>'CSI Level 2 Breakdown'!B529</f>
        <v>Allowance #5</v>
      </c>
      <c r="B50" s="83" t="str">
        <f>'CSI Level 2 Breakdown'!C529</f>
        <v>Text 5</v>
      </c>
      <c r="C50" s="16" t="e">
        <f ca="1">'CSI Level 2 Breakdown'!G529</f>
        <v>#DIV/0!</v>
      </c>
      <c r="D50" s="17" t="e">
        <f t="shared" ca="1" si="9"/>
        <v>#DIV/0!</v>
      </c>
      <c r="E50" s="211" t="e">
        <f t="shared" ca="1" si="8"/>
        <v>#DIV/0!</v>
      </c>
    </row>
    <row r="51" spans="1:5" s="12" customFormat="1" ht="18" customHeight="1" x14ac:dyDescent="0.2">
      <c r="A51" s="198" t="str">
        <f>'CSI Level 2 Breakdown'!B530</f>
        <v>Allowance #6</v>
      </c>
      <c r="B51" s="83" t="str">
        <f>'CSI Level 2 Breakdown'!C530</f>
        <v>Text 6</v>
      </c>
      <c r="C51" s="16" t="e">
        <f ca="1">'CSI Level 2 Breakdown'!G530</f>
        <v>#DIV/0!</v>
      </c>
      <c r="D51" s="17" t="e">
        <f t="shared" ca="1" si="9"/>
        <v>#DIV/0!</v>
      </c>
      <c r="E51" s="211" t="e">
        <f t="shared" ca="1" si="8"/>
        <v>#DIV/0!</v>
      </c>
    </row>
    <row r="52" spans="1:5" s="12" customFormat="1" ht="18" customHeight="1" x14ac:dyDescent="0.2">
      <c r="A52" s="198" t="str">
        <f>'CSI Level 2 Breakdown'!B531</f>
        <v>Allowance #7</v>
      </c>
      <c r="B52" s="83" t="str">
        <f>'CSI Level 2 Breakdown'!C531</f>
        <v>Text 7</v>
      </c>
      <c r="C52" s="16" t="e">
        <f ca="1">'CSI Level 2 Breakdown'!G531</f>
        <v>#DIV/0!</v>
      </c>
      <c r="D52" s="17" t="e">
        <f t="shared" ca="1" si="9"/>
        <v>#DIV/0!</v>
      </c>
      <c r="E52" s="211" t="e">
        <f t="shared" ca="1" si="8"/>
        <v>#DIV/0!</v>
      </c>
    </row>
    <row r="53" spans="1:5" ht="18" customHeight="1" thickBot="1" x14ac:dyDescent="0.25">
      <c r="A53" s="215" t="str">
        <f>'CSI Level 2 Breakdown'!B532</f>
        <v>Allowance #8</v>
      </c>
      <c r="B53" s="233" t="str">
        <f>'CSI Level 2 Breakdown'!C532</f>
        <v>Text 8</v>
      </c>
      <c r="C53" s="160" t="e">
        <f ca="1">'CSI Level 2 Breakdown'!G532</f>
        <v>#DIV/0!</v>
      </c>
      <c r="D53" s="161" t="e">
        <f t="shared" ca="1" si="9"/>
        <v>#DIV/0!</v>
      </c>
      <c r="E53" s="212" t="e">
        <f t="shared" ca="1" si="8"/>
        <v>#DIV/0!</v>
      </c>
    </row>
    <row r="54" spans="1:5" ht="18" customHeight="1" x14ac:dyDescent="0.2">
      <c r="A54" s="199" t="str">
        <f>'CSI Level 2 Breakdown'!B533</f>
        <v>ALTERNATES:</v>
      </c>
      <c r="B54" s="83"/>
      <c r="C54" s="230"/>
      <c r="D54" s="231"/>
      <c r="E54" s="232"/>
    </row>
    <row r="55" spans="1:5" ht="18" customHeight="1" x14ac:dyDescent="0.2">
      <c r="A55" s="198" t="str">
        <f>'CSI Level 2 Breakdown'!C537</f>
        <v>TOTAL Alternate #1</v>
      </c>
      <c r="B55" s="109" t="str">
        <f>'CSI Level 2 Breakdown'!B535</f>
        <v>Tree Removal</v>
      </c>
      <c r="C55" s="16">
        <f ca="1">'CSI Level 2 Breakdown'!G537</f>
        <v>0</v>
      </c>
      <c r="D55" s="17" t="e">
        <f t="shared" ref="D55" ca="1" si="10">IF($B$3="","",C55/$B$3)</f>
        <v>#DIV/0!</v>
      </c>
      <c r="E55" s="211" t="str">
        <f t="shared" ca="1" si="8"/>
        <v/>
      </c>
    </row>
    <row r="56" spans="1:5" ht="18" customHeight="1" x14ac:dyDescent="0.2">
      <c r="A56" s="198" t="str">
        <f>'CSI Level 2 Breakdown'!C541</f>
        <v>TOTAL Alternate #2</v>
      </c>
      <c r="B56" s="109" t="str">
        <f>'CSI Level 2 Breakdown'!B539</f>
        <v>Add Tree Protection</v>
      </c>
      <c r="C56" s="16">
        <f ca="1">'CSI Level 2 Breakdown'!G541</f>
        <v>0</v>
      </c>
      <c r="D56" s="17" t="e">
        <f t="shared" ref="D56:D62" ca="1" si="11">IF($B$3="","",C56/$B$3)</f>
        <v>#DIV/0!</v>
      </c>
      <c r="E56" s="211" t="str">
        <f t="shared" ca="1" si="8"/>
        <v/>
      </c>
    </row>
    <row r="57" spans="1:5" ht="18" customHeight="1" x14ac:dyDescent="0.2">
      <c r="A57" s="198" t="str">
        <f>'CSI Level 2 Breakdown'!C545</f>
        <v>TOTAL Alternate #3</v>
      </c>
      <c r="B57" s="109" t="str">
        <f>'CSI Level 2 Breakdown'!B543</f>
        <v>PVC Storm Piping</v>
      </c>
      <c r="C57" s="16">
        <f ca="1">'CSI Level 2 Breakdown'!G545</f>
        <v>0</v>
      </c>
      <c r="D57" s="17" t="e">
        <f t="shared" ca="1" si="11"/>
        <v>#DIV/0!</v>
      </c>
      <c r="E57" s="211" t="str">
        <f t="shared" ca="1" si="8"/>
        <v/>
      </c>
    </row>
    <row r="58" spans="1:5" ht="18" customHeight="1" x14ac:dyDescent="0.2">
      <c r="A58" s="198" t="str">
        <f>'CSI Level 2 Breakdown'!C549</f>
        <v>TOTAL Alternate #4</v>
      </c>
      <c r="B58" s="109" t="str">
        <f>'CSI Level 2 Breakdown'!B547</f>
        <v>Delete Eave Detail B</v>
      </c>
      <c r="C58" s="16">
        <f ca="1">'CSI Level 2 Breakdown'!G549</f>
        <v>0</v>
      </c>
      <c r="D58" s="17" t="e">
        <f t="shared" ca="1" si="11"/>
        <v>#DIV/0!</v>
      </c>
      <c r="E58" s="211" t="str">
        <f t="shared" ca="1" si="8"/>
        <v/>
      </c>
    </row>
    <row r="59" spans="1:5" ht="18" customHeight="1" x14ac:dyDescent="0.2">
      <c r="A59" s="198" t="str">
        <f>'CSI Level 2 Breakdown'!C553</f>
        <v>TOTAL Alternate #5</v>
      </c>
      <c r="B59" s="109" t="str">
        <f>'CSI Level 2 Breakdown'!B551</f>
        <v>Add Eave Detail F</v>
      </c>
      <c r="C59" s="16">
        <f ca="1">'CSI Level 2 Breakdown'!G553</f>
        <v>0</v>
      </c>
      <c r="D59" s="17" t="e">
        <f t="shared" ca="1" si="11"/>
        <v>#DIV/0!</v>
      </c>
      <c r="E59" s="211" t="str">
        <f t="shared" ca="1" si="8"/>
        <v/>
      </c>
    </row>
    <row r="60" spans="1:5" ht="18" customHeight="1" x14ac:dyDescent="0.2">
      <c r="A60" s="198" t="str">
        <f>'CSI Level 2 Breakdown'!C557</f>
        <v>TOTAL Alternate #6</v>
      </c>
      <c r="B60" s="109" t="str">
        <f>'CSI Level 2 Breakdown'!B555</f>
        <v>Add Penthouse</v>
      </c>
      <c r="C60" s="16">
        <f ca="1">'CSI Level 2 Breakdown'!G557</f>
        <v>0</v>
      </c>
      <c r="D60" s="17" t="e">
        <f t="shared" ca="1" si="11"/>
        <v>#DIV/0!</v>
      </c>
      <c r="E60" s="211" t="str">
        <f t="shared" ca="1" si="8"/>
        <v/>
      </c>
    </row>
    <row r="61" spans="1:5" ht="18" customHeight="1" x14ac:dyDescent="0.2">
      <c r="A61" s="198" t="str">
        <f>'CSI Level 2 Breakdown'!C561</f>
        <v>TOTAL Alternate #7</v>
      </c>
      <c r="B61" s="109" t="str">
        <f>'CSI Level 2 Breakdown'!B559</f>
        <v>Add Eave Detail F</v>
      </c>
      <c r="C61" s="16">
        <f ca="1">'CSI Level 2 Breakdown'!G561</f>
        <v>0</v>
      </c>
      <c r="D61" s="17" t="e">
        <f t="shared" ca="1" si="11"/>
        <v>#DIV/0!</v>
      </c>
      <c r="E61" s="211" t="str">
        <f t="shared" ca="1" si="8"/>
        <v/>
      </c>
    </row>
    <row r="62" spans="1:5" ht="18" customHeight="1" thickBot="1" x14ac:dyDescent="0.25">
      <c r="A62" s="215" t="str">
        <f>'CSI Level 2 Breakdown'!C565</f>
        <v>TOTAL Alternate #8</v>
      </c>
      <c r="B62" s="360" t="str">
        <f>'CSI Level 2 Breakdown'!B563</f>
        <v>Add Penthouse</v>
      </c>
      <c r="C62" s="160">
        <f ca="1">'CSI Level 2 Breakdown'!G565</f>
        <v>0</v>
      </c>
      <c r="D62" s="161" t="e">
        <f t="shared" ca="1" si="11"/>
        <v>#DIV/0!</v>
      </c>
      <c r="E62" s="212" t="str">
        <f t="shared" ca="1" si="8"/>
        <v/>
      </c>
    </row>
    <row r="63" spans="1:5" ht="33.6" customHeight="1" x14ac:dyDescent="0.2">
      <c r="A63" s="369" t="s">
        <v>6</v>
      </c>
      <c r="B63" s="369"/>
      <c r="C63" s="369"/>
      <c r="D63" s="369"/>
      <c r="E63" s="369"/>
    </row>
    <row r="64" spans="1:5" x14ac:dyDescent="0.2">
      <c r="E64" s="213"/>
    </row>
    <row r="65" spans="5:5" x14ac:dyDescent="0.2">
      <c r="E65" s="213"/>
    </row>
    <row r="66" spans="5:5" x14ac:dyDescent="0.2">
      <c r="E66" s="213"/>
    </row>
    <row r="67" spans="5:5" x14ac:dyDescent="0.2">
      <c r="E67" s="213"/>
    </row>
    <row r="68" spans="5:5" x14ac:dyDescent="0.2">
      <c r="E68" s="213"/>
    </row>
    <row r="69" spans="5:5" x14ac:dyDescent="0.2">
      <c r="E69" s="213"/>
    </row>
    <row r="70" spans="5:5" x14ac:dyDescent="0.2">
      <c r="E70" s="213"/>
    </row>
    <row r="71" spans="5:5" x14ac:dyDescent="0.2">
      <c r="E71" s="213"/>
    </row>
    <row r="72" spans="5:5" x14ac:dyDescent="0.2">
      <c r="E72" s="213"/>
    </row>
    <row r="73" spans="5:5" x14ac:dyDescent="0.2">
      <c r="E73" s="213"/>
    </row>
    <row r="74" spans="5:5" x14ac:dyDescent="0.2">
      <c r="E74" s="213"/>
    </row>
    <row r="75" spans="5:5" x14ac:dyDescent="0.2">
      <c r="E75" s="213"/>
    </row>
    <row r="76" spans="5:5" x14ac:dyDescent="0.2">
      <c r="E76" s="213"/>
    </row>
    <row r="77" spans="5:5" x14ac:dyDescent="0.2">
      <c r="E77" s="213"/>
    </row>
    <row r="78" spans="5:5" x14ac:dyDescent="0.2">
      <c r="E78" s="213"/>
    </row>
    <row r="79" spans="5:5" x14ac:dyDescent="0.2">
      <c r="E79" s="213"/>
    </row>
    <row r="80" spans="5:5" x14ac:dyDescent="0.2">
      <c r="E80" s="213"/>
    </row>
    <row r="81" spans="5:5" x14ac:dyDescent="0.2">
      <c r="E81" s="213"/>
    </row>
    <row r="82" spans="5:5" x14ac:dyDescent="0.2">
      <c r="E82" s="213"/>
    </row>
    <row r="83" spans="5:5" x14ac:dyDescent="0.2">
      <c r="E83" s="213"/>
    </row>
    <row r="84" spans="5:5" x14ac:dyDescent="0.2">
      <c r="E84" s="213"/>
    </row>
    <row r="85" spans="5:5" x14ac:dyDescent="0.2">
      <c r="E85" s="213"/>
    </row>
    <row r="86" spans="5:5" x14ac:dyDescent="0.2">
      <c r="E86" s="213"/>
    </row>
    <row r="87" spans="5:5" x14ac:dyDescent="0.2">
      <c r="E87" s="213"/>
    </row>
    <row r="88" spans="5:5" x14ac:dyDescent="0.2">
      <c r="E88" s="213"/>
    </row>
    <row r="89" spans="5:5" x14ac:dyDescent="0.2">
      <c r="E89" s="213"/>
    </row>
    <row r="90" spans="5:5" x14ac:dyDescent="0.2">
      <c r="E90" s="213"/>
    </row>
    <row r="91" spans="5:5" x14ac:dyDescent="0.2">
      <c r="E91" s="213"/>
    </row>
    <row r="92" spans="5:5" x14ac:dyDescent="0.2">
      <c r="E92" s="213"/>
    </row>
    <row r="93" spans="5:5" x14ac:dyDescent="0.2">
      <c r="E93" s="213"/>
    </row>
    <row r="94" spans="5:5" x14ac:dyDescent="0.2">
      <c r="E94" s="213"/>
    </row>
    <row r="95" spans="5:5" x14ac:dyDescent="0.2">
      <c r="E95" s="213"/>
    </row>
    <row r="96" spans="5:5" x14ac:dyDescent="0.2">
      <c r="E96" s="213"/>
    </row>
    <row r="97" spans="5:5" x14ac:dyDescent="0.2">
      <c r="E97" s="213"/>
    </row>
    <row r="98" spans="5:5" x14ac:dyDescent="0.2">
      <c r="E98" s="213"/>
    </row>
    <row r="99" spans="5:5" x14ac:dyDescent="0.2">
      <c r="E99" s="213"/>
    </row>
    <row r="100" spans="5:5" x14ac:dyDescent="0.2">
      <c r="E100" s="213"/>
    </row>
    <row r="101" spans="5:5" x14ac:dyDescent="0.2">
      <c r="E101" s="213"/>
    </row>
    <row r="102" spans="5:5" x14ac:dyDescent="0.2">
      <c r="E102" s="213"/>
    </row>
    <row r="103" spans="5:5" x14ac:dyDescent="0.2">
      <c r="E103" s="213"/>
    </row>
  </sheetData>
  <sheetProtection sheet="1" objects="1" scenarios="1"/>
  <mergeCells count="3">
    <mergeCell ref="B2:E2"/>
    <mergeCell ref="B1:E1"/>
    <mergeCell ref="A63:E63"/>
  </mergeCells>
  <phoneticPr fontId="2" type="noConversion"/>
  <printOptions horizontalCentered="1"/>
  <pageMargins left="0.5" right="0.5" top="0.5" bottom="0.5" header="0.3" footer="0.3"/>
  <pageSetup scale="77" fitToHeight="0" orientation="portrait" r:id="rId1"/>
  <headerFooter>
    <oddFooter>&amp;L&amp;8&amp;Z&amp;F&amp;R&amp;8REV: 04/01/2014</oddFooter>
  </headerFooter>
  <rowBreaks count="1" manualBreakCount="1">
    <brk id="4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566"/>
  <sheetViews>
    <sheetView topLeftCell="A499" zoomScale="98" zoomScaleNormal="98" workbookViewId="0">
      <selection activeCell="C515" sqref="C515"/>
    </sheetView>
  </sheetViews>
  <sheetFormatPr defaultRowHeight="12.75" x14ac:dyDescent="0.2"/>
  <cols>
    <col min="1" max="1" width="9.28515625" style="2" customWidth="1"/>
    <col min="2" max="2" width="26.140625" style="1" customWidth="1"/>
    <col min="3" max="3" width="46.7109375" customWidth="1"/>
    <col min="4" max="4" width="11.85546875" style="2" customWidth="1"/>
    <col min="5" max="5" width="8.140625" style="2" customWidth="1"/>
    <col min="6" max="6" width="11.85546875" style="24" customWidth="1"/>
    <col min="7" max="7" width="13.140625" style="2" customWidth="1"/>
    <col min="8" max="8" width="5.42578125" customWidth="1"/>
    <col min="14" max="14" width="24.42578125" customWidth="1"/>
  </cols>
  <sheetData>
    <row r="1" spans="1:16" ht="15" x14ac:dyDescent="0.2">
      <c r="A1" s="383" t="s">
        <v>1</v>
      </c>
      <c r="B1" s="383"/>
      <c r="C1" s="385" t="s">
        <v>1506</v>
      </c>
      <c r="D1" s="386"/>
      <c r="E1" s="386"/>
      <c r="F1" s="386"/>
      <c r="G1" s="387"/>
      <c r="H1" s="31"/>
      <c r="I1" s="43" t="s">
        <v>1438</v>
      </c>
    </row>
    <row r="2" spans="1:16" ht="15" x14ac:dyDescent="0.2">
      <c r="A2" s="383" t="s">
        <v>2</v>
      </c>
      <c r="B2" s="383"/>
      <c r="C2" s="385" t="s">
        <v>1507</v>
      </c>
      <c r="D2" s="386"/>
      <c r="E2" s="386"/>
      <c r="F2" s="386"/>
      <c r="G2" s="387"/>
      <c r="H2" s="31"/>
      <c r="I2" s="43" t="s">
        <v>1439</v>
      </c>
    </row>
    <row r="3" spans="1:16" ht="15" x14ac:dyDescent="0.2">
      <c r="A3" s="383" t="s">
        <v>103</v>
      </c>
      <c r="B3" s="383"/>
      <c r="C3" s="243">
        <v>0</v>
      </c>
      <c r="D3" s="244">
        <v>0</v>
      </c>
      <c r="E3" s="234"/>
      <c r="F3" s="235"/>
      <c r="G3" s="236"/>
      <c r="H3" s="31"/>
      <c r="I3" s="77" t="s">
        <v>1440</v>
      </c>
    </row>
    <row r="4" spans="1:16" ht="15" x14ac:dyDescent="0.25">
      <c r="A4" s="383" t="s">
        <v>5</v>
      </c>
      <c r="B4" s="383"/>
      <c r="C4" s="246" t="s">
        <v>1508</v>
      </c>
      <c r="D4" s="237"/>
      <c r="E4" s="238"/>
      <c r="F4" s="239"/>
      <c r="G4" s="236"/>
      <c r="H4" s="44" t="s">
        <v>20</v>
      </c>
      <c r="I4" s="78"/>
    </row>
    <row r="5" spans="1:16" ht="15" x14ac:dyDescent="0.25">
      <c r="A5" s="383" t="s">
        <v>3</v>
      </c>
      <c r="B5" s="383"/>
      <c r="C5" s="246" t="s">
        <v>1508</v>
      </c>
      <c r="D5" s="237"/>
      <c r="E5" s="238" t="s">
        <v>1509</v>
      </c>
      <c r="F5" s="364"/>
      <c r="G5" s="364"/>
      <c r="H5" s="44" t="s">
        <v>21</v>
      </c>
      <c r="I5" s="79" t="s">
        <v>1468</v>
      </c>
    </row>
    <row r="6" spans="1:16" ht="15.75" thickBot="1" x14ac:dyDescent="0.3">
      <c r="A6" s="383" t="s">
        <v>4</v>
      </c>
      <c r="B6" s="383"/>
      <c r="C6" s="246" t="s">
        <v>1508</v>
      </c>
      <c r="D6" s="240"/>
      <c r="E6" s="241"/>
      <c r="F6" s="242"/>
      <c r="G6" s="236"/>
      <c r="H6" s="44" t="s">
        <v>22</v>
      </c>
      <c r="I6" s="157" t="s">
        <v>24</v>
      </c>
    </row>
    <row r="7" spans="1:16" ht="16.5" thickBot="1" x14ac:dyDescent="0.25">
      <c r="A7" s="384" t="s">
        <v>1460</v>
      </c>
      <c r="B7" s="384"/>
      <c r="C7" s="384"/>
      <c r="D7" s="384"/>
      <c r="E7" s="384"/>
      <c r="F7" s="384"/>
      <c r="G7" s="384"/>
      <c r="H7" s="121"/>
      <c r="I7" s="41"/>
      <c r="J7" s="77" t="s">
        <v>1436</v>
      </c>
    </row>
    <row r="8" spans="1:16" s="4" customFormat="1" ht="15.75" thickBot="1" x14ac:dyDescent="0.25">
      <c r="A8" s="371" t="s">
        <v>16</v>
      </c>
      <c r="B8" s="372"/>
      <c r="C8" s="373"/>
      <c r="D8" s="122"/>
      <c r="E8" s="122"/>
      <c r="F8" s="123"/>
      <c r="G8" s="122"/>
      <c r="H8" s="32"/>
      <c r="I8" s="42"/>
      <c r="J8" s="77" t="s">
        <v>1437</v>
      </c>
    </row>
    <row r="9" spans="1:16" s="4" customFormat="1" ht="15.75" thickBot="1" x14ac:dyDescent="0.25">
      <c r="A9" s="124" t="s">
        <v>71</v>
      </c>
      <c r="B9" s="125" t="s">
        <v>74</v>
      </c>
      <c r="C9" s="126"/>
      <c r="D9" s="127" t="s">
        <v>0</v>
      </c>
      <c r="E9" s="127" t="s">
        <v>17</v>
      </c>
      <c r="F9" s="128" t="s">
        <v>18</v>
      </c>
      <c r="G9" s="127" t="s">
        <v>15</v>
      </c>
      <c r="H9" s="32"/>
      <c r="I9" s="80"/>
    </row>
    <row r="10" spans="1:16" s="18" customFormat="1" x14ac:dyDescent="0.2">
      <c r="A10" s="129" t="s">
        <v>72</v>
      </c>
      <c r="B10" s="130" t="s">
        <v>917</v>
      </c>
      <c r="C10" s="131"/>
      <c r="D10" s="132"/>
      <c r="E10" s="133"/>
      <c r="F10" s="134"/>
      <c r="G10" s="135"/>
      <c r="H10" s="33"/>
      <c r="I10" s="77"/>
    </row>
    <row r="11" spans="1:16" s="18" customFormat="1" x14ac:dyDescent="0.2">
      <c r="A11" s="101"/>
      <c r="B11" s="147" t="s">
        <v>75</v>
      </c>
      <c r="C11" s="26"/>
      <c r="D11" s="247">
        <f t="shared" ref="D11:D13" si="0">C$3</f>
        <v>0</v>
      </c>
      <c r="E11" s="27" t="s">
        <v>19</v>
      </c>
      <c r="F11" s="28">
        <f>IF(D11&lt;=0,0,G11/D11)</f>
        <v>0</v>
      </c>
      <c r="G11" s="248">
        <v>0</v>
      </c>
      <c r="H11" s="33"/>
      <c r="I11" s="81" t="s">
        <v>1459</v>
      </c>
      <c r="O11" s="18" t="s">
        <v>19</v>
      </c>
    </row>
    <row r="12" spans="1:16" s="18" customFormat="1" x14ac:dyDescent="0.2">
      <c r="A12" s="101"/>
      <c r="B12" s="147" t="s">
        <v>75</v>
      </c>
      <c r="C12" s="26"/>
      <c r="D12" s="247">
        <f t="shared" ref="D12" si="1">C$3</f>
        <v>0</v>
      </c>
      <c r="E12" s="27" t="s">
        <v>19</v>
      </c>
      <c r="F12" s="28">
        <f t="shared" ref="F12:F13" si="2">IF(D12&lt;=0,0,G12/D12)</f>
        <v>0</v>
      </c>
      <c r="G12" s="248">
        <v>0</v>
      </c>
      <c r="H12" s="33"/>
      <c r="I12" s="81" t="s">
        <v>1459</v>
      </c>
      <c r="O12" s="18" t="s">
        <v>19</v>
      </c>
    </row>
    <row r="13" spans="1:16" s="18" customFormat="1" x14ac:dyDescent="0.2">
      <c r="A13" s="101"/>
      <c r="B13" s="147" t="s">
        <v>75</v>
      </c>
      <c r="C13" s="26"/>
      <c r="D13" s="247">
        <f t="shared" si="0"/>
        <v>0</v>
      </c>
      <c r="E13" s="27" t="s">
        <v>19</v>
      </c>
      <c r="F13" s="28">
        <f t="shared" si="2"/>
        <v>0</v>
      </c>
      <c r="G13" s="248">
        <v>0</v>
      </c>
      <c r="H13" s="33"/>
      <c r="I13" s="81" t="s">
        <v>1459</v>
      </c>
      <c r="O13" s="18" t="s">
        <v>19</v>
      </c>
    </row>
    <row r="14" spans="1:16" s="18" customFormat="1" ht="13.5" thickBot="1" x14ac:dyDescent="0.25">
      <c r="A14" s="101"/>
      <c r="B14" s="147"/>
      <c r="C14" s="29"/>
      <c r="D14" s="247"/>
      <c r="E14" s="27"/>
      <c r="F14" s="28"/>
      <c r="G14" s="248"/>
      <c r="H14" s="33"/>
      <c r="I14" s="81"/>
      <c r="O14" s="18" t="s">
        <v>40</v>
      </c>
      <c r="P14" s="18" t="s">
        <v>42</v>
      </c>
    </row>
    <row r="15" spans="1:16" s="137" customFormat="1" ht="13.5" thickBot="1" x14ac:dyDescent="0.25">
      <c r="A15" s="139"/>
      <c r="B15" s="140"/>
      <c r="C15" s="141" t="str">
        <f>"SUBTOTAL "&amp;B10</f>
        <v>SUBTOTAL PROCUREMENT/CONTRACTING REQUIREMENTS:</v>
      </c>
      <c r="D15" s="142"/>
      <c r="E15" s="143"/>
      <c r="F15" s="144"/>
      <c r="G15" s="145">
        <f ca="1">SUM(OFFSET(G9,1,0):OFFSET(G15,-1,0))</f>
        <v>0</v>
      </c>
      <c r="H15" s="136"/>
      <c r="I15" s="138"/>
      <c r="O15" s="137" t="s">
        <v>38</v>
      </c>
      <c r="P15" s="137" t="s">
        <v>39</v>
      </c>
    </row>
    <row r="16" spans="1:16" s="137" customFormat="1" x14ac:dyDescent="0.2">
      <c r="A16" s="129" t="s">
        <v>73</v>
      </c>
      <c r="B16" s="130" t="s">
        <v>91</v>
      </c>
      <c r="C16" s="146"/>
      <c r="D16" s="132"/>
      <c r="E16" s="133"/>
      <c r="F16" s="134"/>
      <c r="G16" s="135"/>
      <c r="H16" s="136"/>
      <c r="I16" s="138"/>
      <c r="O16" s="137" t="s">
        <v>41</v>
      </c>
      <c r="P16" s="137" t="s">
        <v>43</v>
      </c>
    </row>
    <row r="17" spans="1:16" s="18" customFormat="1" x14ac:dyDescent="0.2">
      <c r="A17" s="101" t="s">
        <v>76</v>
      </c>
      <c r="B17" s="147" t="s">
        <v>7</v>
      </c>
      <c r="C17" s="30"/>
      <c r="D17" s="247">
        <f t="shared" ref="D17:D24" si="3">C$3</f>
        <v>0</v>
      </c>
      <c r="E17" s="27" t="s">
        <v>19</v>
      </c>
      <c r="F17" s="28">
        <f t="shared" ref="F17:F24" si="4">IF(D17&lt;=0,0,G17/D17)</f>
        <v>0</v>
      </c>
      <c r="G17" s="248">
        <v>0</v>
      </c>
      <c r="H17" s="33"/>
      <c r="I17" s="81" t="s">
        <v>1459</v>
      </c>
      <c r="O17" s="18" t="s">
        <v>44</v>
      </c>
      <c r="P17" s="18" t="s">
        <v>45</v>
      </c>
    </row>
    <row r="18" spans="1:16" s="18" customFormat="1" x14ac:dyDescent="0.2">
      <c r="A18" s="101" t="s">
        <v>77</v>
      </c>
      <c r="B18" s="147" t="s">
        <v>84</v>
      </c>
      <c r="C18" s="30"/>
      <c r="D18" s="247">
        <f t="shared" si="3"/>
        <v>0</v>
      </c>
      <c r="E18" s="27" t="s">
        <v>19</v>
      </c>
      <c r="F18" s="28">
        <f t="shared" si="4"/>
        <v>0</v>
      </c>
      <c r="G18" s="248">
        <v>0</v>
      </c>
      <c r="H18" s="33"/>
      <c r="I18" s="81" t="s">
        <v>1459</v>
      </c>
      <c r="O18" s="18" t="s">
        <v>19</v>
      </c>
    </row>
    <row r="19" spans="1:16" s="18" customFormat="1" x14ac:dyDescent="0.2">
      <c r="A19" s="101" t="s">
        <v>78</v>
      </c>
      <c r="B19" s="147" t="s">
        <v>85</v>
      </c>
      <c r="C19" s="30"/>
      <c r="D19" s="247">
        <f t="shared" si="3"/>
        <v>0</v>
      </c>
      <c r="E19" s="27" t="s">
        <v>19</v>
      </c>
      <c r="F19" s="28">
        <f t="shared" si="4"/>
        <v>0</v>
      </c>
      <c r="G19" s="248">
        <v>0</v>
      </c>
      <c r="H19" s="33"/>
      <c r="I19" s="81" t="s">
        <v>1459</v>
      </c>
      <c r="O19" s="18" t="s">
        <v>46</v>
      </c>
      <c r="P19" s="18" t="s">
        <v>47</v>
      </c>
    </row>
    <row r="20" spans="1:16" s="18" customFormat="1" x14ac:dyDescent="0.2">
      <c r="A20" s="101" t="s">
        <v>79</v>
      </c>
      <c r="B20" s="147" t="s">
        <v>86</v>
      </c>
      <c r="C20" s="30"/>
      <c r="D20" s="247">
        <f t="shared" si="3"/>
        <v>0</v>
      </c>
      <c r="E20" s="27" t="s">
        <v>19</v>
      </c>
      <c r="F20" s="28">
        <f t="shared" si="4"/>
        <v>0</v>
      </c>
      <c r="G20" s="248">
        <v>0</v>
      </c>
      <c r="H20" s="33"/>
      <c r="I20" s="81" t="s">
        <v>1459</v>
      </c>
      <c r="O20" s="18" t="s">
        <v>48</v>
      </c>
      <c r="P20" s="18" t="s">
        <v>50</v>
      </c>
    </row>
    <row r="21" spans="1:16" s="18" customFormat="1" x14ac:dyDescent="0.2">
      <c r="A21" s="101" t="s">
        <v>80</v>
      </c>
      <c r="B21" s="147" t="s">
        <v>87</v>
      </c>
      <c r="C21" s="30"/>
      <c r="D21" s="247">
        <f t="shared" si="3"/>
        <v>0</v>
      </c>
      <c r="E21" s="27" t="s">
        <v>19</v>
      </c>
      <c r="F21" s="28">
        <f t="shared" si="4"/>
        <v>0</v>
      </c>
      <c r="G21" s="248">
        <v>0</v>
      </c>
      <c r="H21" s="33"/>
      <c r="I21" s="81" t="s">
        <v>1459</v>
      </c>
      <c r="O21" s="18" t="s">
        <v>49</v>
      </c>
      <c r="P21" s="18" t="s">
        <v>51</v>
      </c>
    </row>
    <row r="22" spans="1:16" s="18" customFormat="1" x14ac:dyDescent="0.2">
      <c r="A22" s="101" t="s">
        <v>81</v>
      </c>
      <c r="B22" s="147" t="s">
        <v>88</v>
      </c>
      <c r="C22" s="30"/>
      <c r="D22" s="247">
        <f t="shared" si="3"/>
        <v>0</v>
      </c>
      <c r="E22" s="27" t="s">
        <v>19</v>
      </c>
      <c r="F22" s="28">
        <f t="shared" si="4"/>
        <v>0</v>
      </c>
      <c r="G22" s="248">
        <v>0</v>
      </c>
      <c r="H22" s="33"/>
      <c r="I22" s="81" t="s">
        <v>1459</v>
      </c>
      <c r="O22" s="18" t="s">
        <v>19</v>
      </c>
    </row>
    <row r="23" spans="1:16" s="18" customFormat="1" x14ac:dyDescent="0.2">
      <c r="A23" s="101" t="s">
        <v>82</v>
      </c>
      <c r="B23" s="147" t="s">
        <v>89</v>
      </c>
      <c r="C23" s="26"/>
      <c r="D23" s="247">
        <f t="shared" si="3"/>
        <v>0</v>
      </c>
      <c r="E23" s="27" t="s">
        <v>19</v>
      </c>
      <c r="F23" s="28">
        <f t="shared" si="4"/>
        <v>0</v>
      </c>
      <c r="G23" s="248">
        <v>0</v>
      </c>
      <c r="H23" s="33"/>
      <c r="I23" s="81" t="s">
        <v>1459</v>
      </c>
      <c r="O23" s="18" t="s">
        <v>52</v>
      </c>
      <c r="P23" s="18" t="s">
        <v>53</v>
      </c>
    </row>
    <row r="24" spans="1:16" s="18" customFormat="1" x14ac:dyDescent="0.2">
      <c r="A24" s="101" t="s">
        <v>83</v>
      </c>
      <c r="B24" s="147" t="s">
        <v>90</v>
      </c>
      <c r="C24" s="30"/>
      <c r="D24" s="247">
        <f t="shared" si="3"/>
        <v>0</v>
      </c>
      <c r="E24" s="27" t="s">
        <v>19</v>
      </c>
      <c r="F24" s="28">
        <f t="shared" si="4"/>
        <v>0</v>
      </c>
      <c r="G24" s="248">
        <v>0</v>
      </c>
      <c r="H24" s="33"/>
      <c r="I24" s="81" t="s">
        <v>1459</v>
      </c>
      <c r="O24" s="18" t="s">
        <v>19</v>
      </c>
    </row>
    <row r="25" spans="1:16" s="18" customFormat="1" ht="13.5" thickBot="1" x14ac:dyDescent="0.25">
      <c r="A25" s="101"/>
      <c r="B25" s="148"/>
      <c r="C25" s="26"/>
      <c r="D25" s="247"/>
      <c r="E25" s="27"/>
      <c r="F25" s="28"/>
      <c r="G25" s="248"/>
      <c r="H25" s="33"/>
      <c r="I25" s="81"/>
      <c r="O25" s="18" t="s">
        <v>54</v>
      </c>
      <c r="P25" s="18" t="s">
        <v>61</v>
      </c>
    </row>
    <row r="26" spans="1:16" s="18" customFormat="1" ht="13.5" thickBot="1" x14ac:dyDescent="0.25">
      <c r="A26" s="102"/>
      <c r="B26" s="98"/>
      <c r="C26" s="22" t="str">
        <f>"SUBTOTAL "&amp;B16</f>
        <v>SUBTOTAL GENERAL REQUIREMENTS:</v>
      </c>
      <c r="D26" s="19"/>
      <c r="E26" s="20"/>
      <c r="F26" s="21"/>
      <c r="G26" s="23">
        <f ca="1">SUM(OFFSET(G15,1,0):OFFSET(G26,-1,0))</f>
        <v>0</v>
      </c>
      <c r="H26" s="33"/>
      <c r="I26" s="81"/>
    </row>
    <row r="27" spans="1:16" s="18" customFormat="1" x14ac:dyDescent="0.2">
      <c r="A27" s="100" t="s">
        <v>92</v>
      </c>
      <c r="B27" s="40" t="s">
        <v>920</v>
      </c>
      <c r="C27" s="40"/>
      <c r="D27" s="36"/>
      <c r="E27" s="37"/>
      <c r="F27" s="38"/>
      <c r="G27" s="39"/>
      <c r="H27" s="33"/>
      <c r="I27" s="81"/>
      <c r="O27" s="18" t="s">
        <v>55</v>
      </c>
      <c r="P27" s="18" t="s">
        <v>63</v>
      </c>
    </row>
    <row r="28" spans="1:16" s="18" customFormat="1" x14ac:dyDescent="0.2">
      <c r="A28" s="101" t="s">
        <v>93</v>
      </c>
      <c r="B28" s="147" t="s">
        <v>98</v>
      </c>
      <c r="C28" s="30"/>
      <c r="D28" s="247"/>
      <c r="E28" s="27" t="s">
        <v>943</v>
      </c>
      <c r="F28" s="28">
        <f t="shared" ref="F28:F32" si="5">IF(D28&lt;=0,0,G28/D28)</f>
        <v>0</v>
      </c>
      <c r="G28" s="248">
        <v>0</v>
      </c>
      <c r="H28" s="33"/>
      <c r="I28" s="81" t="s">
        <v>942</v>
      </c>
      <c r="O28" s="18" t="s">
        <v>56</v>
      </c>
      <c r="P28" s="18" t="s">
        <v>64</v>
      </c>
    </row>
    <row r="29" spans="1:16" s="18" customFormat="1" x14ac:dyDescent="0.2">
      <c r="A29" s="101" t="s">
        <v>94</v>
      </c>
      <c r="B29" s="147" t="s">
        <v>99</v>
      </c>
      <c r="C29" s="30"/>
      <c r="D29" s="247">
        <f t="shared" ref="D29" si="6">C$3</f>
        <v>0</v>
      </c>
      <c r="E29" s="27" t="s">
        <v>19</v>
      </c>
      <c r="F29" s="28">
        <f t="shared" si="5"/>
        <v>0</v>
      </c>
      <c r="G29" s="248">
        <v>0</v>
      </c>
      <c r="H29" s="33"/>
      <c r="I29" s="81" t="s">
        <v>1459</v>
      </c>
      <c r="O29" s="18" t="s">
        <v>57</v>
      </c>
      <c r="P29" s="18" t="s">
        <v>65</v>
      </c>
    </row>
    <row r="30" spans="1:16" s="18" customFormat="1" x14ac:dyDescent="0.2">
      <c r="A30" s="101" t="s">
        <v>95</v>
      </c>
      <c r="B30" s="147" t="s">
        <v>100</v>
      </c>
      <c r="C30" s="26"/>
      <c r="D30" s="249"/>
      <c r="E30" s="27" t="s">
        <v>1239</v>
      </c>
      <c r="F30" s="28">
        <f t="shared" si="5"/>
        <v>0</v>
      </c>
      <c r="G30" s="248">
        <v>0</v>
      </c>
      <c r="H30" s="33"/>
      <c r="I30" s="81" t="s">
        <v>37</v>
      </c>
      <c r="O30" s="18" t="s">
        <v>58</v>
      </c>
      <c r="P30" s="18" t="s">
        <v>66</v>
      </c>
    </row>
    <row r="31" spans="1:16" s="18" customFormat="1" x14ac:dyDescent="0.2">
      <c r="A31" s="101" t="s">
        <v>96</v>
      </c>
      <c r="B31" s="147" t="s">
        <v>101</v>
      </c>
      <c r="C31" s="30"/>
      <c r="D31" s="249">
        <f>D$3</f>
        <v>0</v>
      </c>
      <c r="E31" s="27" t="s">
        <v>36</v>
      </c>
      <c r="F31" s="28">
        <f t="shared" si="5"/>
        <v>0</v>
      </c>
      <c r="G31" s="248">
        <v>0</v>
      </c>
      <c r="H31" s="33"/>
      <c r="I31" s="81" t="s">
        <v>1238</v>
      </c>
      <c r="O31" s="18" t="s">
        <v>59</v>
      </c>
      <c r="P31" s="18" t="s">
        <v>67</v>
      </c>
    </row>
    <row r="32" spans="1:16" s="18" customFormat="1" x14ac:dyDescent="0.2">
      <c r="A32" s="101" t="s">
        <v>97</v>
      </c>
      <c r="B32" s="147" t="s">
        <v>102</v>
      </c>
      <c r="C32" s="30"/>
      <c r="D32" s="249">
        <f>D$3</f>
        <v>0</v>
      </c>
      <c r="E32" s="27" t="s">
        <v>36</v>
      </c>
      <c r="F32" s="28">
        <f t="shared" si="5"/>
        <v>0</v>
      </c>
      <c r="G32" s="248">
        <v>0</v>
      </c>
      <c r="H32" s="33"/>
      <c r="I32" s="81" t="s">
        <v>1238</v>
      </c>
      <c r="O32" s="18" t="s">
        <v>60</v>
      </c>
      <c r="P32" s="18" t="s">
        <v>68</v>
      </c>
    </row>
    <row r="33" spans="1:16" s="18" customFormat="1" ht="13.5" thickBot="1" x14ac:dyDescent="0.25">
      <c r="A33" s="105"/>
      <c r="B33" s="148"/>
      <c r="C33" s="26"/>
      <c r="D33" s="247"/>
      <c r="E33" s="27"/>
      <c r="F33" s="28"/>
      <c r="G33" s="248"/>
      <c r="H33" s="33"/>
      <c r="I33" s="81"/>
      <c r="O33" s="18" t="s">
        <v>128</v>
      </c>
      <c r="P33" s="18" t="s">
        <v>130</v>
      </c>
    </row>
    <row r="34" spans="1:16" s="18" customFormat="1" ht="13.5" thickBot="1" x14ac:dyDescent="0.25">
      <c r="A34" s="106"/>
      <c r="B34" s="103"/>
      <c r="C34" s="67" t="str">
        <f>"SUBTOTAL "&amp;B27</f>
        <v>SUBTOTAL EXISTING CONDITIONS:</v>
      </c>
      <c r="D34" s="68"/>
      <c r="E34" s="69"/>
      <c r="F34" s="70"/>
      <c r="G34" s="71">
        <f ca="1">SUM(OFFSET(G26,1,0):OFFSET(G34,-1,0))</f>
        <v>0</v>
      </c>
      <c r="H34" s="33"/>
      <c r="I34" s="81"/>
      <c r="O34" s="18" t="s">
        <v>129</v>
      </c>
      <c r="P34" s="18" t="s">
        <v>131</v>
      </c>
    </row>
    <row r="35" spans="1:16" s="18" customFormat="1" x14ac:dyDescent="0.2">
      <c r="A35" s="107" t="s">
        <v>104</v>
      </c>
      <c r="B35" s="72" t="s">
        <v>921</v>
      </c>
      <c r="C35" s="72"/>
      <c r="D35" s="73"/>
      <c r="E35" s="74"/>
      <c r="F35" s="75"/>
      <c r="G35" s="76"/>
      <c r="H35" s="33"/>
      <c r="I35" s="81"/>
      <c r="O35" s="18" t="s">
        <v>69</v>
      </c>
      <c r="P35" s="18" t="s">
        <v>62</v>
      </c>
    </row>
    <row r="36" spans="1:16" s="18" customFormat="1" x14ac:dyDescent="0.2">
      <c r="A36" s="101" t="s">
        <v>105</v>
      </c>
      <c r="B36" s="97" t="s">
        <v>108</v>
      </c>
      <c r="C36" s="26"/>
      <c r="D36" s="247"/>
      <c r="E36" s="27"/>
      <c r="F36" s="28"/>
      <c r="G36" s="248"/>
      <c r="H36" s="33"/>
      <c r="I36" s="81" t="s">
        <v>1459</v>
      </c>
    </row>
    <row r="37" spans="1:16" s="18" customFormat="1" x14ac:dyDescent="0.2">
      <c r="A37" s="101" t="s">
        <v>1461</v>
      </c>
      <c r="B37" s="104" t="s">
        <v>1452</v>
      </c>
      <c r="C37" s="26"/>
      <c r="D37" s="247"/>
      <c r="E37" s="27" t="s">
        <v>1453</v>
      </c>
      <c r="F37" s="28">
        <f t="shared" ref="F37:F38" si="7">IF(D37&lt;=0,0,G37/D37)</f>
        <v>0</v>
      </c>
      <c r="G37" s="248">
        <v>0</v>
      </c>
      <c r="H37" s="33"/>
      <c r="I37" s="81" t="s">
        <v>1456</v>
      </c>
    </row>
    <row r="38" spans="1:16" s="18" customFormat="1" x14ac:dyDescent="0.2">
      <c r="A38" s="101" t="s">
        <v>1462</v>
      </c>
      <c r="B38" s="104" t="s">
        <v>1451</v>
      </c>
      <c r="C38" s="26"/>
      <c r="D38" s="247"/>
      <c r="E38" s="27" t="s">
        <v>1454</v>
      </c>
      <c r="F38" s="28">
        <f t="shared" si="7"/>
        <v>0</v>
      </c>
      <c r="G38" s="248">
        <v>0</v>
      </c>
      <c r="H38" s="33"/>
      <c r="I38" s="81" t="s">
        <v>1455</v>
      </c>
    </row>
    <row r="39" spans="1:16" s="18" customFormat="1" x14ac:dyDescent="0.2">
      <c r="A39" s="101" t="s">
        <v>106</v>
      </c>
      <c r="B39" s="97" t="s">
        <v>109</v>
      </c>
      <c r="C39" s="26"/>
      <c r="D39" s="247"/>
      <c r="E39" s="27" t="s">
        <v>945</v>
      </c>
      <c r="F39" s="28">
        <f t="shared" ref="F39:F41" si="8">IF(D39&lt;=0,0,G39/D39)</f>
        <v>0</v>
      </c>
      <c r="G39" s="248">
        <v>0</v>
      </c>
      <c r="H39" s="33"/>
      <c r="I39" s="81" t="s">
        <v>1457</v>
      </c>
    </row>
    <row r="40" spans="1:16" s="18" customFormat="1" x14ac:dyDescent="0.2">
      <c r="A40" s="101" t="s">
        <v>107</v>
      </c>
      <c r="B40" s="97" t="s">
        <v>110</v>
      </c>
      <c r="C40" s="26"/>
      <c r="D40" s="247"/>
      <c r="E40" s="27" t="s">
        <v>944</v>
      </c>
      <c r="F40" s="28">
        <f t="shared" si="8"/>
        <v>0</v>
      </c>
      <c r="G40" s="248">
        <v>0</v>
      </c>
      <c r="H40" s="33"/>
      <c r="I40" s="81" t="s">
        <v>1458</v>
      </c>
    </row>
    <row r="41" spans="1:16" s="18" customFormat="1" x14ac:dyDescent="0.2">
      <c r="A41" s="101" t="s">
        <v>132</v>
      </c>
      <c r="B41" s="97" t="s">
        <v>133</v>
      </c>
      <c r="C41" s="26"/>
      <c r="D41" s="247"/>
      <c r="E41" s="27" t="s">
        <v>944</v>
      </c>
      <c r="F41" s="28">
        <f t="shared" si="8"/>
        <v>0</v>
      </c>
      <c r="G41" s="248">
        <v>0</v>
      </c>
      <c r="H41" s="33"/>
      <c r="I41" s="81" t="s">
        <v>1458</v>
      </c>
    </row>
    <row r="42" spans="1:16" s="18" customFormat="1" ht="13.5" thickBot="1" x14ac:dyDescent="0.25">
      <c r="A42" s="108"/>
      <c r="B42" s="99"/>
      <c r="C42" s="26"/>
      <c r="D42" s="247"/>
      <c r="E42" s="27"/>
      <c r="F42" s="28"/>
      <c r="G42" s="248"/>
      <c r="H42" s="33"/>
      <c r="I42" s="81"/>
    </row>
    <row r="43" spans="1:16" s="18" customFormat="1" ht="13.5" thickBot="1" x14ac:dyDescent="0.25">
      <c r="A43" s="106"/>
      <c r="B43" s="103"/>
      <c r="C43" s="67" t="str">
        <f>"SUBTOTAL "&amp;B35</f>
        <v>SUBTOTAL CONCRETE:</v>
      </c>
      <c r="D43" s="68"/>
      <c r="E43" s="69"/>
      <c r="F43" s="70"/>
      <c r="G43" s="71">
        <f ca="1">SUM(OFFSET(G34,1,0):OFFSET(G43,-1,0))</f>
        <v>0</v>
      </c>
      <c r="H43" s="33"/>
      <c r="I43" s="81"/>
    </row>
    <row r="44" spans="1:16" s="18" customFormat="1" x14ac:dyDescent="0.2">
      <c r="A44" s="107" t="s">
        <v>111</v>
      </c>
      <c r="B44" s="72" t="s">
        <v>922</v>
      </c>
      <c r="C44" s="72"/>
      <c r="D44" s="73"/>
      <c r="E44" s="74"/>
      <c r="F44" s="75"/>
      <c r="G44" s="76"/>
      <c r="H44" s="33"/>
      <c r="I44" s="81"/>
    </row>
    <row r="45" spans="1:16" s="18" customFormat="1" x14ac:dyDescent="0.2">
      <c r="A45" s="101" t="s">
        <v>112</v>
      </c>
      <c r="B45" s="97" t="s">
        <v>115</v>
      </c>
      <c r="C45" s="26"/>
      <c r="D45" s="247"/>
      <c r="E45" s="27" t="s">
        <v>947</v>
      </c>
      <c r="F45" s="28">
        <f t="shared" ref="F45:F52" si="9">IF(D45&lt;=0,0,G45/D45)</f>
        <v>0</v>
      </c>
      <c r="G45" s="248">
        <v>0</v>
      </c>
      <c r="H45" s="33"/>
      <c r="I45" s="81" t="s">
        <v>946</v>
      </c>
    </row>
    <row r="46" spans="1:16" s="18" customFormat="1" x14ac:dyDescent="0.2">
      <c r="A46" s="101" t="s">
        <v>113</v>
      </c>
      <c r="B46" s="97" t="s">
        <v>116</v>
      </c>
      <c r="C46" s="26"/>
      <c r="D46" s="247"/>
      <c r="E46" s="27" t="s">
        <v>948</v>
      </c>
      <c r="F46" s="28">
        <f t="shared" si="9"/>
        <v>0</v>
      </c>
      <c r="G46" s="248">
        <v>0</v>
      </c>
      <c r="H46" s="33"/>
      <c r="I46" s="81" t="s">
        <v>949</v>
      </c>
    </row>
    <row r="47" spans="1:16" s="18" customFormat="1" x14ac:dyDescent="0.2">
      <c r="A47" s="101" t="s">
        <v>118</v>
      </c>
      <c r="B47" s="97" t="s">
        <v>119</v>
      </c>
      <c r="C47" s="26"/>
      <c r="D47" s="247"/>
      <c r="E47" s="27" t="s">
        <v>950</v>
      </c>
      <c r="F47" s="28">
        <f t="shared" si="9"/>
        <v>0</v>
      </c>
      <c r="G47" s="248">
        <v>0</v>
      </c>
      <c r="H47" s="33"/>
      <c r="I47" s="81" t="s">
        <v>955</v>
      </c>
    </row>
    <row r="48" spans="1:16" s="18" customFormat="1" x14ac:dyDescent="0.2">
      <c r="A48" s="101" t="s">
        <v>114</v>
      </c>
      <c r="B48" s="97" t="s">
        <v>117</v>
      </c>
      <c r="C48" s="26"/>
      <c r="D48" s="247"/>
      <c r="E48" s="27" t="s">
        <v>951</v>
      </c>
      <c r="F48" s="28">
        <f t="shared" si="9"/>
        <v>0</v>
      </c>
      <c r="G48" s="248">
        <v>0</v>
      </c>
      <c r="H48" s="33"/>
      <c r="I48" s="81" t="s">
        <v>956</v>
      </c>
    </row>
    <row r="49" spans="1:9" s="18" customFormat="1" x14ac:dyDescent="0.2">
      <c r="A49" s="101" t="s">
        <v>120</v>
      </c>
      <c r="B49" s="97" t="s">
        <v>123</v>
      </c>
      <c r="C49" s="26"/>
      <c r="D49" s="247"/>
      <c r="E49" s="27" t="s">
        <v>952</v>
      </c>
      <c r="F49" s="28">
        <f t="shared" si="9"/>
        <v>0</v>
      </c>
      <c r="G49" s="248">
        <v>0</v>
      </c>
      <c r="H49" s="33"/>
      <c r="I49" s="81" t="s">
        <v>957</v>
      </c>
    </row>
    <row r="50" spans="1:9" s="18" customFormat="1" x14ac:dyDescent="0.2">
      <c r="A50" s="101" t="s">
        <v>121</v>
      </c>
      <c r="B50" s="97" t="s">
        <v>124</v>
      </c>
      <c r="C50" s="26"/>
      <c r="D50" s="247"/>
      <c r="E50" s="27" t="s">
        <v>959</v>
      </c>
      <c r="F50" s="28">
        <f t="shared" si="9"/>
        <v>0</v>
      </c>
      <c r="G50" s="248">
        <v>0</v>
      </c>
      <c r="H50" s="33"/>
      <c r="I50" s="81" t="s">
        <v>958</v>
      </c>
    </row>
    <row r="51" spans="1:9" s="18" customFormat="1" x14ac:dyDescent="0.2">
      <c r="A51" s="101" t="s">
        <v>122</v>
      </c>
      <c r="B51" s="97" t="s">
        <v>125</v>
      </c>
      <c r="C51" s="26"/>
      <c r="D51" s="247"/>
      <c r="E51" s="27" t="s">
        <v>953</v>
      </c>
      <c r="F51" s="28">
        <f t="shared" si="9"/>
        <v>0</v>
      </c>
      <c r="G51" s="248">
        <v>0</v>
      </c>
      <c r="H51" s="33"/>
      <c r="I51" s="81" t="s">
        <v>960</v>
      </c>
    </row>
    <row r="52" spans="1:9" s="18" customFormat="1" x14ac:dyDescent="0.2">
      <c r="A52" s="101" t="s">
        <v>126</v>
      </c>
      <c r="B52" s="97" t="s">
        <v>127</v>
      </c>
      <c r="C52" s="26"/>
      <c r="D52" s="247"/>
      <c r="E52" s="27" t="s">
        <v>954</v>
      </c>
      <c r="F52" s="28">
        <f t="shared" si="9"/>
        <v>0</v>
      </c>
      <c r="G52" s="248">
        <v>0</v>
      </c>
      <c r="H52" s="33"/>
      <c r="I52" s="81" t="s">
        <v>961</v>
      </c>
    </row>
    <row r="53" spans="1:9" s="18" customFormat="1" ht="13.5" thickBot="1" x14ac:dyDescent="0.25">
      <c r="A53" s="108"/>
      <c r="B53" s="97"/>
      <c r="C53" s="34"/>
      <c r="D53" s="247"/>
      <c r="E53" s="27"/>
      <c r="F53" s="28"/>
      <c r="G53" s="248"/>
      <c r="H53" s="33"/>
      <c r="I53" s="81"/>
    </row>
    <row r="54" spans="1:9" s="18" customFormat="1" ht="13.5" thickBot="1" x14ac:dyDescent="0.25">
      <c r="A54" s="106"/>
      <c r="B54" s="103"/>
      <c r="C54" s="67" t="str">
        <f>"SUBTOTAL "&amp;B44</f>
        <v>SUBTOTAL MASONRY:</v>
      </c>
      <c r="D54" s="68"/>
      <c r="E54" s="69"/>
      <c r="F54" s="70"/>
      <c r="G54" s="71">
        <f ca="1">SUM(OFFSET(G43,1,0):OFFSET(G54,-1,0))</f>
        <v>0</v>
      </c>
      <c r="H54" s="33"/>
      <c r="I54" s="81"/>
    </row>
    <row r="55" spans="1:9" s="18" customFormat="1" x14ac:dyDescent="0.2">
      <c r="A55" s="107" t="s">
        <v>143</v>
      </c>
      <c r="B55" s="72" t="s">
        <v>923</v>
      </c>
      <c r="C55" s="72"/>
      <c r="D55" s="73"/>
      <c r="E55" s="74"/>
      <c r="F55" s="75"/>
      <c r="G55" s="76"/>
      <c r="H55" s="33"/>
      <c r="I55" s="81"/>
    </row>
    <row r="56" spans="1:9" s="18" customFormat="1" x14ac:dyDescent="0.2">
      <c r="A56" s="101" t="s">
        <v>144</v>
      </c>
      <c r="B56" s="97" t="s">
        <v>134</v>
      </c>
      <c r="C56" s="26"/>
      <c r="D56" s="247"/>
      <c r="E56" s="27" t="s">
        <v>962</v>
      </c>
      <c r="F56" s="28">
        <f t="shared" ref="F56:F64" si="10">IF(D56&lt;=0,0,G56/D56)</f>
        <v>0</v>
      </c>
      <c r="G56" s="248">
        <v>0</v>
      </c>
      <c r="H56" s="33"/>
      <c r="I56" s="81" t="s">
        <v>964</v>
      </c>
    </row>
    <row r="57" spans="1:9" s="18" customFormat="1" x14ac:dyDescent="0.2">
      <c r="A57" s="101" t="s">
        <v>145</v>
      </c>
      <c r="B57" s="97" t="s">
        <v>135</v>
      </c>
      <c r="C57" s="26"/>
      <c r="D57" s="247"/>
      <c r="E57" s="27" t="s">
        <v>963</v>
      </c>
      <c r="F57" s="28">
        <f t="shared" si="10"/>
        <v>0</v>
      </c>
      <c r="G57" s="248">
        <v>0</v>
      </c>
      <c r="H57" s="33"/>
      <c r="I57" s="81" t="s">
        <v>965</v>
      </c>
    </row>
    <row r="58" spans="1:9" s="18" customFormat="1" x14ac:dyDescent="0.2">
      <c r="A58" s="101" t="s">
        <v>146</v>
      </c>
      <c r="B58" s="97" t="s">
        <v>136</v>
      </c>
      <c r="C58" s="26"/>
      <c r="D58" s="247"/>
      <c r="E58" s="27" t="s">
        <v>969</v>
      </c>
      <c r="F58" s="28">
        <f t="shared" si="10"/>
        <v>0</v>
      </c>
      <c r="G58" s="248">
        <v>0</v>
      </c>
      <c r="H58" s="33"/>
      <c r="I58" s="81" t="s">
        <v>968</v>
      </c>
    </row>
    <row r="59" spans="1:9" s="18" customFormat="1" x14ac:dyDescent="0.2">
      <c r="A59" s="101" t="s">
        <v>147</v>
      </c>
      <c r="B59" s="97" t="s">
        <v>137</v>
      </c>
      <c r="C59" s="26"/>
      <c r="D59" s="247"/>
      <c r="E59" s="27" t="s">
        <v>966</v>
      </c>
      <c r="F59" s="28">
        <f t="shared" si="10"/>
        <v>0</v>
      </c>
      <c r="G59" s="248">
        <v>0</v>
      </c>
      <c r="H59" s="33"/>
      <c r="I59" s="81" t="s">
        <v>967</v>
      </c>
    </row>
    <row r="60" spans="1:9" s="18" customFormat="1" x14ac:dyDescent="0.2">
      <c r="A60" s="101" t="s">
        <v>148</v>
      </c>
      <c r="B60" s="97" t="s">
        <v>138</v>
      </c>
      <c r="C60" s="26"/>
      <c r="D60" s="247">
        <f t="shared" ref="D60" si="11">C$3</f>
        <v>0</v>
      </c>
      <c r="E60" s="27" t="s">
        <v>19</v>
      </c>
      <c r="F60" s="28">
        <f t="shared" si="10"/>
        <v>0</v>
      </c>
      <c r="G60" s="248">
        <v>0</v>
      </c>
      <c r="H60" s="33"/>
      <c r="I60" s="81" t="s">
        <v>1459</v>
      </c>
    </row>
    <row r="61" spans="1:9" s="18" customFormat="1" x14ac:dyDescent="0.2">
      <c r="A61" s="101" t="s">
        <v>149</v>
      </c>
      <c r="B61" s="97" t="s">
        <v>139</v>
      </c>
      <c r="C61" s="26"/>
      <c r="D61" s="247"/>
      <c r="E61" s="27" t="s">
        <v>1015</v>
      </c>
      <c r="F61" s="28">
        <f t="shared" si="10"/>
        <v>0</v>
      </c>
      <c r="G61" s="248">
        <v>0</v>
      </c>
      <c r="H61" s="33"/>
      <c r="I61" s="81" t="s">
        <v>1021</v>
      </c>
    </row>
    <row r="62" spans="1:9" s="18" customFormat="1" x14ac:dyDescent="0.2">
      <c r="A62" s="101" t="s">
        <v>150</v>
      </c>
      <c r="B62" s="97" t="s">
        <v>140</v>
      </c>
      <c r="C62" s="26"/>
      <c r="D62" s="247"/>
      <c r="E62" s="27" t="s">
        <v>970</v>
      </c>
      <c r="F62" s="28">
        <f t="shared" si="10"/>
        <v>0</v>
      </c>
      <c r="G62" s="248">
        <v>0</v>
      </c>
      <c r="H62" s="33"/>
      <c r="I62" s="81" t="s">
        <v>971</v>
      </c>
    </row>
    <row r="63" spans="1:9" s="18" customFormat="1" x14ac:dyDescent="0.2">
      <c r="A63" s="101" t="s">
        <v>151</v>
      </c>
      <c r="B63" s="97" t="s">
        <v>141</v>
      </c>
      <c r="C63" s="26"/>
      <c r="D63" s="247">
        <f t="shared" ref="D63" si="12">C$3</f>
        <v>0</v>
      </c>
      <c r="E63" s="27" t="s">
        <v>19</v>
      </c>
      <c r="F63" s="28">
        <f t="shared" si="10"/>
        <v>0</v>
      </c>
      <c r="G63" s="248">
        <v>0</v>
      </c>
      <c r="H63" s="33"/>
      <c r="I63" s="81" t="s">
        <v>1459</v>
      </c>
    </row>
    <row r="64" spans="1:9" s="18" customFormat="1" x14ac:dyDescent="0.2">
      <c r="A64" s="101" t="s">
        <v>152</v>
      </c>
      <c r="B64" s="97" t="s">
        <v>142</v>
      </c>
      <c r="C64" s="26"/>
      <c r="D64" s="247"/>
      <c r="E64" s="27" t="s">
        <v>972</v>
      </c>
      <c r="F64" s="28">
        <f t="shared" si="10"/>
        <v>0</v>
      </c>
      <c r="G64" s="248">
        <v>0</v>
      </c>
      <c r="H64" s="33"/>
      <c r="I64" s="81" t="s">
        <v>1503</v>
      </c>
    </row>
    <row r="65" spans="1:9" s="18" customFormat="1" ht="13.5" thickBot="1" x14ac:dyDescent="0.25">
      <c r="A65" s="108"/>
      <c r="B65" s="97"/>
      <c r="C65" s="26"/>
      <c r="D65" s="247"/>
      <c r="E65" s="27"/>
      <c r="F65" s="28"/>
      <c r="G65" s="248"/>
      <c r="H65" s="33"/>
      <c r="I65" s="81"/>
    </row>
    <row r="66" spans="1:9" s="18" customFormat="1" ht="13.5" thickBot="1" x14ac:dyDescent="0.25">
      <c r="A66" s="102"/>
      <c r="B66" s="98"/>
      <c r="C66" s="22" t="str">
        <f>"SUBTOTAL "&amp;B55</f>
        <v>SUBTOTAL METALS:</v>
      </c>
      <c r="D66" s="19"/>
      <c r="E66" s="20"/>
      <c r="F66" s="21"/>
      <c r="G66" s="23">
        <f ca="1">SUM(OFFSET(G54,1,0):OFFSET(G66,-1,0))</f>
        <v>0</v>
      </c>
      <c r="H66" s="33"/>
      <c r="I66" s="81"/>
    </row>
    <row r="67" spans="1:9" s="18" customFormat="1" x14ac:dyDescent="0.2">
      <c r="A67" s="100" t="s">
        <v>153</v>
      </c>
      <c r="B67" s="40" t="s">
        <v>924</v>
      </c>
      <c r="C67" s="40"/>
      <c r="D67" s="36"/>
      <c r="E67" s="37"/>
      <c r="F67" s="38"/>
      <c r="G67" s="39"/>
      <c r="H67" s="33"/>
      <c r="I67" s="81"/>
    </row>
    <row r="68" spans="1:9" s="18" customFormat="1" x14ac:dyDescent="0.2">
      <c r="A68" s="105" t="s">
        <v>154</v>
      </c>
      <c r="B68" s="97" t="s">
        <v>918</v>
      </c>
      <c r="C68" s="26"/>
      <c r="D68" s="247"/>
      <c r="E68" s="27"/>
      <c r="F68" s="28"/>
      <c r="G68" s="248"/>
      <c r="H68" s="33"/>
      <c r="I68" s="81"/>
    </row>
    <row r="69" spans="1:9" s="18" customFormat="1" x14ac:dyDescent="0.2">
      <c r="A69" s="101" t="s">
        <v>155</v>
      </c>
      <c r="B69" s="104" t="s">
        <v>159</v>
      </c>
      <c r="C69" s="26"/>
      <c r="D69" s="247">
        <f t="shared" ref="D69" si="13">C$3</f>
        <v>0</v>
      </c>
      <c r="E69" s="27" t="s">
        <v>19</v>
      </c>
      <c r="F69" s="28">
        <f t="shared" ref="F69:F72" si="14">IF(D69&lt;=0,0,G69/D69)</f>
        <v>0</v>
      </c>
      <c r="G69" s="248">
        <v>0</v>
      </c>
      <c r="H69" s="33"/>
      <c r="I69" s="81" t="s">
        <v>1459</v>
      </c>
    </row>
    <row r="70" spans="1:9" s="18" customFormat="1" x14ac:dyDescent="0.2">
      <c r="A70" s="101" t="s">
        <v>156</v>
      </c>
      <c r="B70" s="104" t="s">
        <v>160</v>
      </c>
      <c r="C70" s="26"/>
      <c r="D70" s="247"/>
      <c r="E70" s="27" t="s">
        <v>1011</v>
      </c>
      <c r="F70" s="28">
        <f t="shared" si="14"/>
        <v>0</v>
      </c>
      <c r="G70" s="248">
        <v>0</v>
      </c>
      <c r="H70" s="33"/>
      <c r="I70" s="81" t="s">
        <v>1012</v>
      </c>
    </row>
    <row r="71" spans="1:9" s="18" customFormat="1" x14ac:dyDescent="0.2">
      <c r="A71" s="101" t="s">
        <v>157</v>
      </c>
      <c r="B71" s="104" t="s">
        <v>161</v>
      </c>
      <c r="C71" s="26"/>
      <c r="D71" s="247">
        <f t="shared" ref="D71:D72" si="15">C$3</f>
        <v>0</v>
      </c>
      <c r="E71" s="27" t="s">
        <v>19</v>
      </c>
      <c r="F71" s="28">
        <f t="shared" si="14"/>
        <v>0</v>
      </c>
      <c r="G71" s="248">
        <v>0</v>
      </c>
      <c r="H71" s="33"/>
      <c r="I71" s="81" t="s">
        <v>1459</v>
      </c>
    </row>
    <row r="72" spans="1:9" s="18" customFormat="1" x14ac:dyDescent="0.2">
      <c r="A72" s="101" t="s">
        <v>158</v>
      </c>
      <c r="B72" s="104" t="s">
        <v>162</v>
      </c>
      <c r="C72" s="26"/>
      <c r="D72" s="247">
        <f t="shared" si="15"/>
        <v>0</v>
      </c>
      <c r="E72" s="27" t="s">
        <v>19</v>
      </c>
      <c r="F72" s="28">
        <f t="shared" si="14"/>
        <v>0</v>
      </c>
      <c r="G72" s="248">
        <v>0</v>
      </c>
      <c r="H72" s="33"/>
      <c r="I72" s="81" t="s">
        <v>1459</v>
      </c>
    </row>
    <row r="73" spans="1:9" s="18" customFormat="1" x14ac:dyDescent="0.2">
      <c r="A73" s="105" t="s">
        <v>163</v>
      </c>
      <c r="B73" s="97" t="s">
        <v>919</v>
      </c>
      <c r="C73" s="26"/>
      <c r="D73" s="247"/>
      <c r="E73" s="27"/>
      <c r="F73" s="28"/>
      <c r="G73" s="248"/>
      <c r="H73" s="33"/>
      <c r="I73" s="81"/>
    </row>
    <row r="74" spans="1:9" s="18" customFormat="1" x14ac:dyDescent="0.2">
      <c r="A74" s="101" t="s">
        <v>164</v>
      </c>
      <c r="B74" s="104" t="s">
        <v>165</v>
      </c>
      <c r="C74" s="26"/>
      <c r="D74" s="247"/>
      <c r="E74" s="27" t="s">
        <v>1013</v>
      </c>
      <c r="F74" s="28">
        <f t="shared" ref="F74:F79" si="16">IF(D74&lt;=0,0,G74/D74)</f>
        <v>0</v>
      </c>
      <c r="G74" s="248">
        <v>0</v>
      </c>
      <c r="H74" s="33"/>
      <c r="I74" s="81" t="s">
        <v>1017</v>
      </c>
    </row>
    <row r="75" spans="1:9" s="18" customFormat="1" x14ac:dyDescent="0.2">
      <c r="A75" s="101" t="s">
        <v>166</v>
      </c>
      <c r="B75" s="104" t="s">
        <v>167</v>
      </c>
      <c r="C75" s="26"/>
      <c r="D75" s="247"/>
      <c r="E75" s="27" t="s">
        <v>1018</v>
      </c>
      <c r="F75" s="28">
        <f t="shared" si="16"/>
        <v>0</v>
      </c>
      <c r="G75" s="248">
        <v>0</v>
      </c>
      <c r="H75" s="33"/>
      <c r="I75" s="81" t="s">
        <v>1019</v>
      </c>
    </row>
    <row r="76" spans="1:9" s="18" customFormat="1" x14ac:dyDescent="0.2">
      <c r="A76" s="101" t="s">
        <v>168</v>
      </c>
      <c r="B76" s="104" t="s">
        <v>169</v>
      </c>
      <c r="C76" s="26"/>
      <c r="D76" s="247"/>
      <c r="E76" s="27" t="s">
        <v>1014</v>
      </c>
      <c r="F76" s="28">
        <f t="shared" si="16"/>
        <v>0</v>
      </c>
      <c r="G76" s="248">
        <v>0</v>
      </c>
      <c r="H76" s="33"/>
      <c r="I76" s="81" t="s">
        <v>1020</v>
      </c>
    </row>
    <row r="77" spans="1:9" s="18" customFormat="1" x14ac:dyDescent="0.2">
      <c r="A77" s="101" t="s">
        <v>170</v>
      </c>
      <c r="B77" s="104" t="s">
        <v>171</v>
      </c>
      <c r="C77" s="26"/>
      <c r="D77" s="247">
        <f t="shared" ref="D77" si="17">C$3</f>
        <v>0</v>
      </c>
      <c r="E77" s="27" t="s">
        <v>19</v>
      </c>
      <c r="F77" s="28">
        <f t="shared" si="16"/>
        <v>0</v>
      </c>
      <c r="G77" s="248">
        <v>0</v>
      </c>
      <c r="H77" s="33"/>
      <c r="I77" s="81" t="s">
        <v>1459</v>
      </c>
    </row>
    <row r="78" spans="1:9" s="18" customFormat="1" x14ac:dyDescent="0.2">
      <c r="A78" s="101" t="s">
        <v>172</v>
      </c>
      <c r="B78" s="104" t="s">
        <v>173</v>
      </c>
      <c r="C78" s="26"/>
      <c r="D78" s="247"/>
      <c r="E78" s="27" t="s">
        <v>1023</v>
      </c>
      <c r="F78" s="28">
        <f t="shared" si="16"/>
        <v>0</v>
      </c>
      <c r="G78" s="248">
        <v>0</v>
      </c>
      <c r="H78" s="33"/>
      <c r="I78" s="81" t="s">
        <v>1022</v>
      </c>
    </row>
    <row r="79" spans="1:9" s="18" customFormat="1" x14ac:dyDescent="0.2">
      <c r="A79" s="101" t="s">
        <v>174</v>
      </c>
      <c r="B79" s="104" t="s">
        <v>998</v>
      </c>
      <c r="C79" s="26"/>
      <c r="D79" s="247"/>
      <c r="E79" s="27" t="s">
        <v>1016</v>
      </c>
      <c r="F79" s="28">
        <f t="shared" si="16"/>
        <v>0</v>
      </c>
      <c r="G79" s="248">
        <v>0</v>
      </c>
      <c r="H79" s="33"/>
      <c r="I79" s="81" t="s">
        <v>1073</v>
      </c>
    </row>
    <row r="80" spans="1:9" s="18" customFormat="1" ht="13.5" thickBot="1" x14ac:dyDescent="0.25">
      <c r="A80" s="108"/>
      <c r="B80" s="97"/>
      <c r="C80" s="26"/>
      <c r="D80" s="247"/>
      <c r="E80" s="27"/>
      <c r="F80" s="28"/>
      <c r="G80" s="248"/>
      <c r="H80" s="33"/>
      <c r="I80" s="81"/>
    </row>
    <row r="81" spans="1:9" s="18" customFormat="1" ht="13.5" thickBot="1" x14ac:dyDescent="0.25">
      <c r="A81" s="102"/>
      <c r="B81" s="98"/>
      <c r="C81" s="22" t="str">
        <f>"SUBTOTAL "&amp;B67</f>
        <v>SUBTOTAL WOOD, PLASTICS &amp; COMPOSITES:</v>
      </c>
      <c r="D81" s="19"/>
      <c r="E81" s="20"/>
      <c r="F81" s="21"/>
      <c r="G81" s="23">
        <f ca="1">SUM(OFFSET(G66,1,0):OFFSET(G81,-1,0))</f>
        <v>0</v>
      </c>
      <c r="H81" s="33"/>
      <c r="I81" s="81"/>
    </row>
    <row r="82" spans="1:9" s="18" customFormat="1" x14ac:dyDescent="0.2">
      <c r="A82" s="100" t="s">
        <v>175</v>
      </c>
      <c r="B82" s="40" t="s">
        <v>925</v>
      </c>
      <c r="C82" s="40"/>
      <c r="D82" s="36"/>
      <c r="E82" s="37"/>
      <c r="F82" s="38"/>
      <c r="G82" s="39"/>
      <c r="H82" s="33"/>
      <c r="I82" s="81"/>
    </row>
    <row r="83" spans="1:9" s="18" customFormat="1" x14ac:dyDescent="0.2">
      <c r="A83" s="101" t="s">
        <v>176</v>
      </c>
      <c r="B83" s="97" t="s">
        <v>202</v>
      </c>
      <c r="C83" s="26"/>
      <c r="D83" s="247"/>
      <c r="E83" s="27" t="s">
        <v>999</v>
      </c>
      <c r="F83" s="28">
        <f t="shared" ref="F83:F108" si="18">IF(D83&lt;=0,0,G83/D83)</f>
        <v>0</v>
      </c>
      <c r="G83" s="248">
        <v>0</v>
      </c>
      <c r="H83" s="33"/>
      <c r="I83" s="81" t="s">
        <v>1024</v>
      </c>
    </row>
    <row r="84" spans="1:9" s="18" customFormat="1" x14ac:dyDescent="0.2">
      <c r="A84" s="101" t="s">
        <v>177</v>
      </c>
      <c r="B84" s="97" t="s">
        <v>203</v>
      </c>
      <c r="C84" s="26"/>
      <c r="D84" s="247"/>
      <c r="E84" s="27" t="s">
        <v>1000</v>
      </c>
      <c r="F84" s="28">
        <f t="shared" si="18"/>
        <v>0</v>
      </c>
      <c r="G84" s="248">
        <v>0</v>
      </c>
      <c r="H84" s="33"/>
      <c r="I84" s="81" t="s">
        <v>1025</v>
      </c>
    </row>
    <row r="85" spans="1:9" s="18" customFormat="1" x14ac:dyDescent="0.2">
      <c r="A85" s="101" t="s">
        <v>178</v>
      </c>
      <c r="B85" s="97" t="s">
        <v>204</v>
      </c>
      <c r="C85" s="26"/>
      <c r="D85" s="247"/>
      <c r="E85" s="27" t="s">
        <v>1001</v>
      </c>
      <c r="F85" s="28">
        <f t="shared" si="18"/>
        <v>0</v>
      </c>
      <c r="G85" s="248">
        <v>0</v>
      </c>
      <c r="H85" s="33"/>
      <c r="I85" s="81" t="s">
        <v>1026</v>
      </c>
    </row>
    <row r="86" spans="1:9" s="18" customFormat="1" x14ac:dyDescent="0.2">
      <c r="A86" s="101" t="s">
        <v>179</v>
      </c>
      <c r="B86" s="97" t="s">
        <v>205</v>
      </c>
      <c r="C86" s="26"/>
      <c r="D86" s="247"/>
      <c r="E86" s="27" t="s">
        <v>1002</v>
      </c>
      <c r="F86" s="28">
        <f t="shared" si="18"/>
        <v>0</v>
      </c>
      <c r="G86" s="248">
        <v>0</v>
      </c>
      <c r="H86" s="33"/>
      <c r="I86" s="81" t="s">
        <v>1027</v>
      </c>
    </row>
    <row r="87" spans="1:9" s="18" customFormat="1" x14ac:dyDescent="0.2">
      <c r="A87" s="101" t="s">
        <v>180</v>
      </c>
      <c r="B87" s="97" t="s">
        <v>206</v>
      </c>
      <c r="C87" s="26"/>
      <c r="D87" s="247"/>
      <c r="E87" s="27" t="s">
        <v>1003</v>
      </c>
      <c r="F87" s="28">
        <f t="shared" si="18"/>
        <v>0</v>
      </c>
      <c r="G87" s="248">
        <v>0</v>
      </c>
      <c r="H87" s="33"/>
      <c r="I87" s="81" t="s">
        <v>1028</v>
      </c>
    </row>
    <row r="88" spans="1:9" s="18" customFormat="1" x14ac:dyDescent="0.2">
      <c r="A88" s="101" t="s">
        <v>181</v>
      </c>
      <c r="B88" s="97" t="s">
        <v>207</v>
      </c>
      <c r="C88" s="26"/>
      <c r="D88" s="247"/>
      <c r="E88" s="27" t="s">
        <v>1004</v>
      </c>
      <c r="F88" s="28">
        <f t="shared" si="18"/>
        <v>0</v>
      </c>
      <c r="G88" s="248">
        <v>0</v>
      </c>
      <c r="H88" s="33"/>
      <c r="I88" s="81" t="s">
        <v>1029</v>
      </c>
    </row>
    <row r="89" spans="1:9" s="18" customFormat="1" x14ac:dyDescent="0.2">
      <c r="A89" s="101" t="s">
        <v>182</v>
      </c>
      <c r="B89" s="97" t="s">
        <v>208</v>
      </c>
      <c r="C89" s="26"/>
      <c r="D89" s="247"/>
      <c r="E89" s="27" t="s">
        <v>1030</v>
      </c>
      <c r="F89" s="28">
        <f t="shared" si="18"/>
        <v>0</v>
      </c>
      <c r="G89" s="248">
        <v>0</v>
      </c>
      <c r="H89" s="33"/>
      <c r="I89" s="81" t="s">
        <v>1031</v>
      </c>
    </row>
    <row r="90" spans="1:9" s="18" customFormat="1" x14ac:dyDescent="0.2">
      <c r="A90" s="101" t="s">
        <v>183</v>
      </c>
      <c r="B90" s="97" t="s">
        <v>209</v>
      </c>
      <c r="C90" s="26"/>
      <c r="D90" s="247"/>
      <c r="E90" s="27" t="s">
        <v>1005</v>
      </c>
      <c r="F90" s="28">
        <f t="shared" si="18"/>
        <v>0</v>
      </c>
      <c r="G90" s="248">
        <v>0</v>
      </c>
      <c r="H90" s="33"/>
      <c r="I90" s="81" t="s">
        <v>1032</v>
      </c>
    </row>
    <row r="91" spans="1:9" s="18" customFormat="1" x14ac:dyDescent="0.2">
      <c r="A91" s="101" t="s">
        <v>184</v>
      </c>
      <c r="B91" s="97" t="s">
        <v>210</v>
      </c>
      <c r="C91" s="26"/>
      <c r="D91" s="247"/>
      <c r="E91" s="27" t="s">
        <v>1034</v>
      </c>
      <c r="F91" s="28">
        <f t="shared" si="18"/>
        <v>0</v>
      </c>
      <c r="G91" s="248">
        <v>0</v>
      </c>
      <c r="H91" s="33"/>
      <c r="I91" s="81" t="s">
        <v>1033</v>
      </c>
    </row>
    <row r="92" spans="1:9" s="18" customFormat="1" x14ac:dyDescent="0.2">
      <c r="A92" s="101" t="s">
        <v>185</v>
      </c>
      <c r="B92" s="97" t="s">
        <v>211</v>
      </c>
      <c r="C92" s="26"/>
      <c r="D92" s="247"/>
      <c r="E92" s="27" t="s">
        <v>1003</v>
      </c>
      <c r="F92" s="28">
        <f t="shared" si="18"/>
        <v>0</v>
      </c>
      <c r="G92" s="248">
        <v>0</v>
      </c>
      <c r="H92" s="33"/>
      <c r="I92" s="81" t="s">
        <v>1035</v>
      </c>
    </row>
    <row r="93" spans="1:9" s="18" customFormat="1" x14ac:dyDescent="0.2">
      <c r="A93" s="101" t="s">
        <v>186</v>
      </c>
      <c r="B93" s="97" t="s">
        <v>212</v>
      </c>
      <c r="C93" s="26"/>
      <c r="D93" s="247"/>
      <c r="E93" s="27" t="s">
        <v>1006</v>
      </c>
      <c r="F93" s="28">
        <f t="shared" si="18"/>
        <v>0</v>
      </c>
      <c r="G93" s="248">
        <v>0</v>
      </c>
      <c r="H93" s="33"/>
      <c r="I93" s="81" t="s">
        <v>1036</v>
      </c>
    </row>
    <row r="94" spans="1:9" s="18" customFormat="1" x14ac:dyDescent="0.2">
      <c r="A94" s="101" t="s">
        <v>187</v>
      </c>
      <c r="B94" s="97" t="s">
        <v>213</v>
      </c>
      <c r="C94" s="26"/>
      <c r="D94" s="247"/>
      <c r="E94" s="27" t="s">
        <v>999</v>
      </c>
      <c r="F94" s="28">
        <f t="shared" si="18"/>
        <v>0</v>
      </c>
      <c r="G94" s="248">
        <v>0</v>
      </c>
      <c r="H94" s="33"/>
      <c r="I94" s="81" t="s">
        <v>1037</v>
      </c>
    </row>
    <row r="95" spans="1:9" s="18" customFormat="1" x14ac:dyDescent="0.2">
      <c r="A95" s="101" t="s">
        <v>188</v>
      </c>
      <c r="B95" s="97" t="s">
        <v>214</v>
      </c>
      <c r="C95" s="26"/>
      <c r="D95" s="247"/>
      <c r="E95" s="27" t="s">
        <v>1007</v>
      </c>
      <c r="F95" s="28">
        <f t="shared" si="18"/>
        <v>0</v>
      </c>
      <c r="G95" s="248">
        <v>0</v>
      </c>
      <c r="H95" s="33"/>
      <c r="I95" s="81" t="s">
        <v>1038</v>
      </c>
    </row>
    <row r="96" spans="1:9" s="18" customFormat="1" x14ac:dyDescent="0.2">
      <c r="A96" s="101" t="s">
        <v>189</v>
      </c>
      <c r="B96" s="97" t="s">
        <v>215</v>
      </c>
      <c r="C96" s="26"/>
      <c r="D96" s="247"/>
      <c r="E96" s="27" t="s">
        <v>1008</v>
      </c>
      <c r="F96" s="28">
        <f t="shared" si="18"/>
        <v>0</v>
      </c>
      <c r="G96" s="248">
        <v>0</v>
      </c>
      <c r="H96" s="33"/>
      <c r="I96" s="81" t="s">
        <v>1039</v>
      </c>
    </row>
    <row r="97" spans="1:9" s="18" customFormat="1" x14ac:dyDescent="0.2">
      <c r="A97" s="101" t="s">
        <v>190</v>
      </c>
      <c r="B97" s="97" t="s">
        <v>216</v>
      </c>
      <c r="C97" s="26"/>
      <c r="D97" s="247"/>
      <c r="E97" s="27" t="s">
        <v>1040</v>
      </c>
      <c r="F97" s="28">
        <f t="shared" si="18"/>
        <v>0</v>
      </c>
      <c r="G97" s="248">
        <v>0</v>
      </c>
      <c r="H97" s="33"/>
      <c r="I97" s="81" t="s">
        <v>1041</v>
      </c>
    </row>
    <row r="98" spans="1:9" s="18" customFormat="1" x14ac:dyDescent="0.2">
      <c r="A98" s="101" t="s">
        <v>191</v>
      </c>
      <c r="B98" s="97" t="s">
        <v>217</v>
      </c>
      <c r="C98" s="26"/>
      <c r="D98" s="247"/>
      <c r="E98" s="27" t="s">
        <v>1042</v>
      </c>
      <c r="F98" s="28">
        <f t="shared" si="18"/>
        <v>0</v>
      </c>
      <c r="G98" s="248">
        <v>0</v>
      </c>
      <c r="H98" s="33"/>
      <c r="I98" s="81" t="s">
        <v>1043</v>
      </c>
    </row>
    <row r="99" spans="1:9" s="18" customFormat="1" x14ac:dyDescent="0.2">
      <c r="A99" s="101" t="s">
        <v>192</v>
      </c>
      <c r="B99" s="97" t="s">
        <v>218</v>
      </c>
      <c r="C99" s="26"/>
      <c r="D99" s="247"/>
      <c r="E99" s="27" t="s">
        <v>1044</v>
      </c>
      <c r="F99" s="28">
        <f t="shared" si="18"/>
        <v>0</v>
      </c>
      <c r="G99" s="248">
        <v>0</v>
      </c>
      <c r="H99" s="33"/>
      <c r="I99" s="81" t="s">
        <v>1045</v>
      </c>
    </row>
    <row r="100" spans="1:9" s="18" customFormat="1" x14ac:dyDescent="0.2">
      <c r="A100" s="101" t="s">
        <v>193</v>
      </c>
      <c r="B100" s="97" t="s">
        <v>219</v>
      </c>
      <c r="C100" s="26"/>
      <c r="D100" s="247"/>
      <c r="E100" s="27" t="s">
        <v>1046</v>
      </c>
      <c r="F100" s="28">
        <f t="shared" si="18"/>
        <v>0</v>
      </c>
      <c r="G100" s="248">
        <v>0</v>
      </c>
      <c r="H100" s="33"/>
      <c r="I100" s="81" t="s">
        <v>1047</v>
      </c>
    </row>
    <row r="101" spans="1:9" s="18" customFormat="1" x14ac:dyDescent="0.2">
      <c r="A101" s="101" t="s">
        <v>194</v>
      </c>
      <c r="B101" s="97" t="s">
        <v>220</v>
      </c>
      <c r="C101" s="26"/>
      <c r="D101" s="247"/>
      <c r="E101" s="27" t="s">
        <v>1048</v>
      </c>
      <c r="F101" s="28">
        <f t="shared" si="18"/>
        <v>0</v>
      </c>
      <c r="G101" s="248">
        <v>0</v>
      </c>
      <c r="H101" s="33"/>
      <c r="I101" s="81" t="s">
        <v>1049</v>
      </c>
    </row>
    <row r="102" spans="1:9" s="18" customFormat="1" x14ac:dyDescent="0.2">
      <c r="A102" s="101" t="s">
        <v>195</v>
      </c>
      <c r="B102" s="97" t="s">
        <v>221</v>
      </c>
      <c r="C102" s="26"/>
      <c r="D102" s="247"/>
      <c r="E102" s="27" t="s">
        <v>1050</v>
      </c>
      <c r="F102" s="28">
        <f t="shared" si="18"/>
        <v>0</v>
      </c>
      <c r="G102" s="248">
        <v>0</v>
      </c>
      <c r="H102" s="33"/>
      <c r="I102" s="81" t="s">
        <v>1051</v>
      </c>
    </row>
    <row r="103" spans="1:9" s="18" customFormat="1" x14ac:dyDescent="0.2">
      <c r="A103" s="101" t="s">
        <v>196</v>
      </c>
      <c r="B103" s="97" t="s">
        <v>222</v>
      </c>
      <c r="C103" s="26"/>
      <c r="D103" s="247"/>
      <c r="E103" s="27" t="s">
        <v>1009</v>
      </c>
      <c r="F103" s="28">
        <f t="shared" si="18"/>
        <v>0</v>
      </c>
      <c r="G103" s="248">
        <v>0</v>
      </c>
      <c r="H103" s="33"/>
      <c r="I103" s="81" t="s">
        <v>1052</v>
      </c>
    </row>
    <row r="104" spans="1:9" s="18" customFormat="1" x14ac:dyDescent="0.2">
      <c r="A104" s="101" t="s">
        <v>197</v>
      </c>
      <c r="B104" s="97" t="s">
        <v>223</v>
      </c>
      <c r="C104" s="26"/>
      <c r="D104" s="247"/>
      <c r="E104" s="27" t="s">
        <v>1053</v>
      </c>
      <c r="F104" s="28">
        <f t="shared" si="18"/>
        <v>0</v>
      </c>
      <c r="G104" s="248">
        <v>0</v>
      </c>
      <c r="H104" s="33"/>
      <c r="I104" s="81" t="s">
        <v>1054</v>
      </c>
    </row>
    <row r="105" spans="1:9" s="18" customFormat="1" x14ac:dyDescent="0.2">
      <c r="A105" s="101" t="s">
        <v>198</v>
      </c>
      <c r="B105" s="97" t="s">
        <v>224</v>
      </c>
      <c r="C105" s="26"/>
      <c r="D105" s="247">
        <f t="shared" ref="D105:D107" si="19">C$3</f>
        <v>0</v>
      </c>
      <c r="E105" s="27" t="s">
        <v>19</v>
      </c>
      <c r="F105" s="28">
        <f t="shared" si="18"/>
        <v>0</v>
      </c>
      <c r="G105" s="248">
        <v>0</v>
      </c>
      <c r="H105" s="33"/>
      <c r="I105" s="81" t="s">
        <v>1459</v>
      </c>
    </row>
    <row r="106" spans="1:9" s="18" customFormat="1" x14ac:dyDescent="0.2">
      <c r="A106" s="101" t="s">
        <v>199</v>
      </c>
      <c r="B106" s="97" t="s">
        <v>225</v>
      </c>
      <c r="C106" s="26"/>
      <c r="D106" s="247">
        <f t="shared" si="19"/>
        <v>0</v>
      </c>
      <c r="E106" s="27" t="s">
        <v>19</v>
      </c>
      <c r="F106" s="28">
        <f t="shared" si="18"/>
        <v>0</v>
      </c>
      <c r="G106" s="248">
        <v>0</v>
      </c>
      <c r="H106" s="33"/>
      <c r="I106" s="81" t="s">
        <v>1459</v>
      </c>
    </row>
    <row r="107" spans="1:9" s="18" customFormat="1" x14ac:dyDescent="0.2">
      <c r="A107" s="101" t="s">
        <v>200</v>
      </c>
      <c r="B107" s="97" t="s">
        <v>226</v>
      </c>
      <c r="C107" s="26"/>
      <c r="D107" s="247">
        <f t="shared" si="19"/>
        <v>0</v>
      </c>
      <c r="E107" s="27" t="s">
        <v>19</v>
      </c>
      <c r="F107" s="28">
        <f t="shared" si="18"/>
        <v>0</v>
      </c>
      <c r="G107" s="248">
        <v>0</v>
      </c>
      <c r="H107" s="33"/>
      <c r="I107" s="81" t="s">
        <v>1459</v>
      </c>
    </row>
    <row r="108" spans="1:9" s="18" customFormat="1" x14ac:dyDescent="0.2">
      <c r="A108" s="101" t="s">
        <v>201</v>
      </c>
      <c r="B108" s="97" t="s">
        <v>227</v>
      </c>
      <c r="C108" s="26"/>
      <c r="D108" s="247"/>
      <c r="E108" s="27" t="s">
        <v>1010</v>
      </c>
      <c r="F108" s="28">
        <f t="shared" si="18"/>
        <v>0</v>
      </c>
      <c r="G108" s="248">
        <v>0</v>
      </c>
      <c r="H108" s="33"/>
      <c r="I108" s="81" t="s">
        <v>1055</v>
      </c>
    </row>
    <row r="109" spans="1:9" s="18" customFormat="1" ht="13.5" thickBot="1" x14ac:dyDescent="0.25">
      <c r="A109" s="108"/>
      <c r="B109" s="97"/>
      <c r="C109" s="26"/>
      <c r="D109" s="247"/>
      <c r="E109" s="27"/>
      <c r="F109" s="28"/>
      <c r="G109" s="248"/>
      <c r="H109" s="33"/>
      <c r="I109" s="81"/>
    </row>
    <row r="110" spans="1:9" s="18" customFormat="1" ht="13.5" thickBot="1" x14ac:dyDescent="0.25">
      <c r="A110" s="102"/>
      <c r="B110" s="98"/>
      <c r="C110" s="22" t="str">
        <f>"SUBTOTAL "&amp;B82</f>
        <v>SUBTOTAL THERMAL &amp; MOISTURE PROTECTION:</v>
      </c>
      <c r="D110" s="19"/>
      <c r="E110" s="20"/>
      <c r="F110" s="21"/>
      <c r="G110" s="23">
        <f ca="1">SUM(OFFSET(G81,1,0):OFFSET(G110,-1,0))</f>
        <v>0</v>
      </c>
      <c r="H110" s="33"/>
      <c r="I110" s="81"/>
    </row>
    <row r="111" spans="1:9" s="18" customFormat="1" x14ac:dyDescent="0.2">
      <c r="A111" s="100" t="s">
        <v>228</v>
      </c>
      <c r="B111" s="40" t="s">
        <v>926</v>
      </c>
      <c r="C111" s="40"/>
      <c r="D111" s="36"/>
      <c r="E111" s="37"/>
      <c r="F111" s="38"/>
      <c r="G111" s="39"/>
      <c r="H111" s="33"/>
      <c r="I111" s="81"/>
    </row>
    <row r="112" spans="1:9" s="18" customFormat="1" x14ac:dyDescent="0.2">
      <c r="A112" s="101" t="s">
        <v>229</v>
      </c>
      <c r="B112" s="97" t="s">
        <v>230</v>
      </c>
      <c r="C112" s="26"/>
      <c r="D112" s="247"/>
      <c r="E112" s="27" t="s">
        <v>989</v>
      </c>
      <c r="F112" s="28">
        <f t="shared" ref="F112:F144" si="20">IF(D112&lt;=0,0,G112/D112)</f>
        <v>0</v>
      </c>
      <c r="G112" s="248">
        <v>0</v>
      </c>
      <c r="H112" s="33"/>
      <c r="I112" s="81" t="s">
        <v>1072</v>
      </c>
    </row>
    <row r="113" spans="1:9" s="18" customFormat="1" x14ac:dyDescent="0.2">
      <c r="A113" s="101" t="s">
        <v>231</v>
      </c>
      <c r="B113" s="97" t="s">
        <v>232</v>
      </c>
      <c r="C113" s="26"/>
      <c r="D113" s="247"/>
      <c r="E113" s="27" t="s">
        <v>988</v>
      </c>
      <c r="F113" s="28">
        <f t="shared" si="20"/>
        <v>0</v>
      </c>
      <c r="G113" s="248">
        <v>0</v>
      </c>
      <c r="H113" s="33"/>
      <c r="I113" s="81" t="s">
        <v>1074</v>
      </c>
    </row>
    <row r="114" spans="1:9" s="18" customFormat="1" x14ac:dyDescent="0.2">
      <c r="A114" s="101" t="s">
        <v>233</v>
      </c>
      <c r="B114" s="97" t="s">
        <v>234</v>
      </c>
      <c r="C114" s="26"/>
      <c r="D114" s="247"/>
      <c r="E114" s="27" t="s">
        <v>987</v>
      </c>
      <c r="F114" s="28">
        <f t="shared" si="20"/>
        <v>0</v>
      </c>
      <c r="G114" s="248">
        <v>0</v>
      </c>
      <c r="H114" s="33"/>
      <c r="I114" s="81" t="s">
        <v>1075</v>
      </c>
    </row>
    <row r="115" spans="1:9" s="18" customFormat="1" x14ac:dyDescent="0.2">
      <c r="A115" s="101" t="s">
        <v>235</v>
      </c>
      <c r="B115" s="97" t="s">
        <v>236</v>
      </c>
      <c r="C115" s="26"/>
      <c r="D115" s="247"/>
      <c r="E115" s="27" t="s">
        <v>986</v>
      </c>
      <c r="F115" s="28">
        <f t="shared" si="20"/>
        <v>0</v>
      </c>
      <c r="G115" s="248">
        <v>0</v>
      </c>
      <c r="H115" s="33"/>
      <c r="I115" s="81" t="s">
        <v>1076</v>
      </c>
    </row>
    <row r="116" spans="1:9" s="18" customFormat="1" x14ac:dyDescent="0.2">
      <c r="A116" s="101" t="s">
        <v>237</v>
      </c>
      <c r="B116" s="97" t="s">
        <v>238</v>
      </c>
      <c r="C116" s="26"/>
      <c r="D116" s="247"/>
      <c r="E116" s="27" t="s">
        <v>985</v>
      </c>
      <c r="F116" s="28">
        <f t="shared" si="20"/>
        <v>0</v>
      </c>
      <c r="G116" s="248">
        <v>0</v>
      </c>
      <c r="H116" s="33"/>
      <c r="I116" s="81" t="s">
        <v>1077</v>
      </c>
    </row>
    <row r="117" spans="1:9" s="18" customFormat="1" x14ac:dyDescent="0.2">
      <c r="A117" s="101" t="s">
        <v>239</v>
      </c>
      <c r="B117" s="97" t="s">
        <v>240</v>
      </c>
      <c r="C117" s="26"/>
      <c r="D117" s="247"/>
      <c r="E117" s="27" t="s">
        <v>984</v>
      </c>
      <c r="F117" s="28">
        <f t="shared" si="20"/>
        <v>0</v>
      </c>
      <c r="G117" s="248">
        <v>0</v>
      </c>
      <c r="H117" s="33"/>
      <c r="I117" s="81" t="s">
        <v>1078</v>
      </c>
    </row>
    <row r="118" spans="1:9" s="18" customFormat="1" x14ac:dyDescent="0.2">
      <c r="A118" s="101" t="s">
        <v>241</v>
      </c>
      <c r="B118" s="97" t="s">
        <v>242</v>
      </c>
      <c r="C118" s="26"/>
      <c r="D118" s="247"/>
      <c r="E118" s="27" t="s">
        <v>983</v>
      </c>
      <c r="F118" s="28">
        <f t="shared" si="20"/>
        <v>0</v>
      </c>
      <c r="G118" s="248">
        <v>0</v>
      </c>
      <c r="H118" s="33"/>
      <c r="I118" s="81" t="s">
        <v>1079</v>
      </c>
    </row>
    <row r="119" spans="1:9" s="18" customFormat="1" x14ac:dyDescent="0.2">
      <c r="A119" s="101" t="s">
        <v>243</v>
      </c>
      <c r="B119" s="97" t="s">
        <v>244</v>
      </c>
      <c r="C119" s="26"/>
      <c r="D119" s="247"/>
      <c r="E119" s="27" t="s">
        <v>982</v>
      </c>
      <c r="F119" s="28">
        <f t="shared" si="20"/>
        <v>0</v>
      </c>
      <c r="G119" s="248">
        <v>0</v>
      </c>
      <c r="H119" s="33"/>
      <c r="I119" s="81" t="s">
        <v>1080</v>
      </c>
    </row>
    <row r="120" spans="1:9" s="18" customFormat="1" x14ac:dyDescent="0.2">
      <c r="A120" s="101" t="s">
        <v>245</v>
      </c>
      <c r="B120" s="97" t="s">
        <v>246</v>
      </c>
      <c r="C120" s="26"/>
      <c r="D120" s="247"/>
      <c r="E120" s="27" t="s">
        <v>981</v>
      </c>
      <c r="F120" s="28">
        <f t="shared" si="20"/>
        <v>0</v>
      </c>
      <c r="G120" s="248">
        <v>0</v>
      </c>
      <c r="H120" s="33"/>
      <c r="I120" s="81" t="s">
        <v>1081</v>
      </c>
    </row>
    <row r="121" spans="1:9" s="18" customFormat="1" x14ac:dyDescent="0.2">
      <c r="A121" s="101" t="s">
        <v>247</v>
      </c>
      <c r="B121" s="97" t="s">
        <v>248</v>
      </c>
      <c r="C121" s="26"/>
      <c r="D121" s="247"/>
      <c r="E121" s="27" t="s">
        <v>980</v>
      </c>
      <c r="F121" s="28">
        <f t="shared" si="20"/>
        <v>0</v>
      </c>
      <c r="G121" s="248">
        <v>0</v>
      </c>
      <c r="H121" s="33"/>
      <c r="I121" s="81" t="s">
        <v>1082</v>
      </c>
    </row>
    <row r="122" spans="1:9" s="18" customFormat="1" x14ac:dyDescent="0.2">
      <c r="A122" s="101" t="s">
        <v>249</v>
      </c>
      <c r="B122" s="97" t="s">
        <v>250</v>
      </c>
      <c r="C122" s="26"/>
      <c r="D122" s="247"/>
      <c r="E122" s="27" t="s">
        <v>979</v>
      </c>
      <c r="F122" s="28">
        <f t="shared" si="20"/>
        <v>0</v>
      </c>
      <c r="G122" s="248">
        <v>0</v>
      </c>
      <c r="H122" s="33"/>
      <c r="I122" s="81" t="s">
        <v>1083</v>
      </c>
    </row>
    <row r="123" spans="1:9" s="18" customFormat="1" x14ac:dyDescent="0.2">
      <c r="A123" s="101" t="s">
        <v>1084</v>
      </c>
      <c r="B123" s="97" t="s">
        <v>1086</v>
      </c>
      <c r="C123" s="26"/>
      <c r="D123" s="247"/>
      <c r="E123" s="27" t="s">
        <v>975</v>
      </c>
      <c r="F123" s="28">
        <f t="shared" si="20"/>
        <v>0</v>
      </c>
      <c r="G123" s="248">
        <v>0</v>
      </c>
      <c r="H123" s="33"/>
      <c r="I123" s="81" t="s">
        <v>1089</v>
      </c>
    </row>
    <row r="124" spans="1:9" s="18" customFormat="1" x14ac:dyDescent="0.2">
      <c r="A124" s="101" t="s">
        <v>1085</v>
      </c>
      <c r="B124" s="97" t="s">
        <v>1087</v>
      </c>
      <c r="C124" s="26"/>
      <c r="D124" s="247"/>
      <c r="E124" s="27" t="s">
        <v>1088</v>
      </c>
      <c r="F124" s="28">
        <f t="shared" ref="F124" si="21">IF(D124&lt;=0,0,G124/D124)</f>
        <v>0</v>
      </c>
      <c r="G124" s="248">
        <v>0</v>
      </c>
      <c r="H124" s="33"/>
      <c r="I124" s="81" t="s">
        <v>1090</v>
      </c>
    </row>
    <row r="125" spans="1:9" s="18" customFormat="1" x14ac:dyDescent="0.2">
      <c r="A125" s="101" t="s">
        <v>1091</v>
      </c>
      <c r="B125" s="97" t="s">
        <v>1093</v>
      </c>
      <c r="C125" s="26"/>
      <c r="D125" s="247"/>
      <c r="E125" s="27" t="s">
        <v>1095</v>
      </c>
      <c r="F125" s="28">
        <f t="shared" si="20"/>
        <v>0</v>
      </c>
      <c r="G125" s="248">
        <v>0</v>
      </c>
      <c r="H125" s="33"/>
      <c r="I125" s="81" t="s">
        <v>1097</v>
      </c>
    </row>
    <row r="126" spans="1:9" s="18" customFormat="1" x14ac:dyDescent="0.2">
      <c r="A126" s="101" t="s">
        <v>1092</v>
      </c>
      <c r="B126" s="97" t="s">
        <v>1094</v>
      </c>
      <c r="C126" s="26"/>
      <c r="D126" s="247"/>
      <c r="E126" s="27" t="s">
        <v>1096</v>
      </c>
      <c r="F126" s="28">
        <f t="shared" ref="F126" si="22">IF(D126&lt;=0,0,G126/D126)</f>
        <v>0</v>
      </c>
      <c r="G126" s="248">
        <v>0</v>
      </c>
      <c r="H126" s="33"/>
      <c r="I126" s="81" t="s">
        <v>1098</v>
      </c>
    </row>
    <row r="127" spans="1:9" s="18" customFormat="1" x14ac:dyDescent="0.2">
      <c r="A127" s="101" t="s">
        <v>251</v>
      </c>
      <c r="B127" s="97" t="s">
        <v>252</v>
      </c>
      <c r="C127" s="26"/>
      <c r="D127" s="247"/>
      <c r="E127" s="27" t="s">
        <v>978</v>
      </c>
      <c r="F127" s="28">
        <f t="shared" si="20"/>
        <v>0</v>
      </c>
      <c r="G127" s="248">
        <v>0</v>
      </c>
      <c r="H127" s="33"/>
      <c r="I127" s="81" t="s">
        <v>1099</v>
      </c>
    </row>
    <row r="128" spans="1:9" s="18" customFormat="1" x14ac:dyDescent="0.2">
      <c r="A128" s="101" t="s">
        <v>253</v>
      </c>
      <c r="B128" s="97" t="s">
        <v>254</v>
      </c>
      <c r="C128" s="26"/>
      <c r="D128" s="247"/>
      <c r="E128" s="27" t="s">
        <v>977</v>
      </c>
      <c r="F128" s="28">
        <f t="shared" si="20"/>
        <v>0</v>
      </c>
      <c r="G128" s="248">
        <v>0</v>
      </c>
      <c r="H128" s="33"/>
      <c r="I128" s="81" t="s">
        <v>1100</v>
      </c>
    </row>
    <row r="129" spans="1:9" s="18" customFormat="1" x14ac:dyDescent="0.2">
      <c r="A129" s="101" t="s">
        <v>255</v>
      </c>
      <c r="B129" s="97" t="s">
        <v>256</v>
      </c>
      <c r="C129" s="26"/>
      <c r="D129" s="247"/>
      <c r="E129" s="27" t="s">
        <v>976</v>
      </c>
      <c r="F129" s="28">
        <f t="shared" si="20"/>
        <v>0</v>
      </c>
      <c r="G129" s="248">
        <v>0</v>
      </c>
      <c r="H129" s="33"/>
      <c r="I129" s="81" t="s">
        <v>1101</v>
      </c>
    </row>
    <row r="130" spans="1:9" s="18" customFormat="1" x14ac:dyDescent="0.2">
      <c r="A130" s="101" t="s">
        <v>257</v>
      </c>
      <c r="B130" s="97" t="s">
        <v>258</v>
      </c>
      <c r="C130" s="26"/>
      <c r="D130" s="247"/>
      <c r="E130" s="27" t="s">
        <v>975</v>
      </c>
      <c r="F130" s="28">
        <f t="shared" si="20"/>
        <v>0</v>
      </c>
      <c r="G130" s="248">
        <v>0</v>
      </c>
      <c r="H130" s="33"/>
      <c r="I130" s="81" t="s">
        <v>1102</v>
      </c>
    </row>
    <row r="131" spans="1:9" s="18" customFormat="1" x14ac:dyDescent="0.2">
      <c r="A131" s="101" t="s">
        <v>259</v>
      </c>
      <c r="B131" s="97" t="s">
        <v>260</v>
      </c>
      <c r="C131" s="26"/>
      <c r="D131" s="247"/>
      <c r="E131" s="27" t="s">
        <v>974</v>
      </c>
      <c r="F131" s="28">
        <f t="shared" si="20"/>
        <v>0</v>
      </c>
      <c r="G131" s="248">
        <v>0</v>
      </c>
      <c r="H131" s="33"/>
      <c r="I131" s="81" t="s">
        <v>1103</v>
      </c>
    </row>
    <row r="132" spans="1:9" s="18" customFormat="1" x14ac:dyDescent="0.2">
      <c r="A132" s="101" t="s">
        <v>261</v>
      </c>
      <c r="B132" s="97" t="s">
        <v>262</v>
      </c>
      <c r="C132" s="26"/>
      <c r="D132" s="247"/>
      <c r="E132" s="27" t="s">
        <v>973</v>
      </c>
      <c r="F132" s="28">
        <f t="shared" si="20"/>
        <v>0</v>
      </c>
      <c r="G132" s="248">
        <v>0</v>
      </c>
      <c r="H132" s="33"/>
      <c r="I132" s="81" t="s">
        <v>1104</v>
      </c>
    </row>
    <row r="133" spans="1:9" s="18" customFormat="1" x14ac:dyDescent="0.2">
      <c r="A133" s="101" t="s">
        <v>263</v>
      </c>
      <c r="B133" s="97" t="s">
        <v>264</v>
      </c>
      <c r="C133" s="26"/>
      <c r="D133" s="247"/>
      <c r="E133" s="27" t="s">
        <v>1105</v>
      </c>
      <c r="F133" s="28">
        <f t="shared" si="20"/>
        <v>0</v>
      </c>
      <c r="G133" s="248">
        <v>0</v>
      </c>
      <c r="H133" s="33"/>
      <c r="I133" s="81" t="s">
        <v>1108</v>
      </c>
    </row>
    <row r="134" spans="1:9" s="18" customFormat="1" x14ac:dyDescent="0.2">
      <c r="A134" s="101" t="s">
        <v>265</v>
      </c>
      <c r="B134" s="97" t="s">
        <v>266</v>
      </c>
      <c r="C134" s="26"/>
      <c r="D134" s="247"/>
      <c r="E134" s="27" t="s">
        <v>1106</v>
      </c>
      <c r="F134" s="28">
        <f t="shared" si="20"/>
        <v>0</v>
      </c>
      <c r="G134" s="248">
        <v>0</v>
      </c>
      <c r="H134" s="33"/>
      <c r="I134" s="81" t="s">
        <v>1109</v>
      </c>
    </row>
    <row r="135" spans="1:9" s="18" customFormat="1" x14ac:dyDescent="0.2">
      <c r="A135" s="101" t="s">
        <v>267</v>
      </c>
      <c r="B135" s="97" t="s">
        <v>268</v>
      </c>
      <c r="C135" s="26"/>
      <c r="D135" s="247"/>
      <c r="E135" s="27" t="s">
        <v>1107</v>
      </c>
      <c r="F135" s="28">
        <f t="shared" si="20"/>
        <v>0</v>
      </c>
      <c r="G135" s="248">
        <v>0</v>
      </c>
      <c r="H135" s="33"/>
      <c r="I135" s="81" t="s">
        <v>1110</v>
      </c>
    </row>
    <row r="136" spans="1:9" s="18" customFormat="1" x14ac:dyDescent="0.2">
      <c r="A136" s="101" t="s">
        <v>269</v>
      </c>
      <c r="B136" s="97" t="s">
        <v>270</v>
      </c>
      <c r="C136" s="26"/>
      <c r="D136" s="247"/>
      <c r="E136" s="27" t="s">
        <v>990</v>
      </c>
      <c r="F136" s="28">
        <f t="shared" si="20"/>
        <v>0</v>
      </c>
      <c r="G136" s="248">
        <v>0</v>
      </c>
      <c r="H136" s="33"/>
      <c r="I136" s="81" t="s">
        <v>1112</v>
      </c>
    </row>
    <row r="137" spans="1:9" s="18" customFormat="1" x14ac:dyDescent="0.2">
      <c r="A137" s="101" t="s">
        <v>271</v>
      </c>
      <c r="B137" s="97" t="s">
        <v>272</v>
      </c>
      <c r="C137" s="26"/>
      <c r="D137" s="247"/>
      <c r="E137" s="27" t="s">
        <v>991</v>
      </c>
      <c r="F137" s="28">
        <f t="shared" si="20"/>
        <v>0</v>
      </c>
      <c r="G137" s="248">
        <v>0</v>
      </c>
      <c r="H137" s="33"/>
      <c r="I137" s="81" t="s">
        <v>1111</v>
      </c>
    </row>
    <row r="138" spans="1:9" s="18" customFormat="1" x14ac:dyDescent="0.2">
      <c r="A138" s="101" t="s">
        <v>273</v>
      </c>
      <c r="B138" s="97" t="s">
        <v>274</v>
      </c>
      <c r="C138" s="26"/>
      <c r="D138" s="247"/>
      <c r="E138" s="27" t="s">
        <v>992</v>
      </c>
      <c r="F138" s="28">
        <f t="shared" si="20"/>
        <v>0</v>
      </c>
      <c r="G138" s="248">
        <v>0</v>
      </c>
      <c r="H138" s="33"/>
      <c r="I138" s="81" t="s">
        <v>1113</v>
      </c>
    </row>
    <row r="139" spans="1:9" s="18" customFormat="1" x14ac:dyDescent="0.2">
      <c r="A139" s="101" t="s">
        <v>275</v>
      </c>
      <c r="B139" s="97" t="s">
        <v>276</v>
      </c>
      <c r="C139" s="26"/>
      <c r="D139" s="247"/>
      <c r="E139" s="27" t="s">
        <v>993</v>
      </c>
      <c r="F139" s="28">
        <f t="shared" si="20"/>
        <v>0</v>
      </c>
      <c r="G139" s="248">
        <v>0</v>
      </c>
      <c r="H139" s="33"/>
      <c r="I139" s="81" t="s">
        <v>1114</v>
      </c>
    </row>
    <row r="140" spans="1:9" s="18" customFormat="1" x14ac:dyDescent="0.2">
      <c r="A140" s="101" t="s">
        <v>277</v>
      </c>
      <c r="B140" s="97" t="s">
        <v>278</v>
      </c>
      <c r="C140" s="26"/>
      <c r="D140" s="247"/>
      <c r="E140" s="27" t="s">
        <v>1115</v>
      </c>
      <c r="F140" s="28">
        <f t="shared" si="20"/>
        <v>0</v>
      </c>
      <c r="G140" s="248">
        <v>0</v>
      </c>
      <c r="H140" s="33"/>
      <c r="I140" s="81" t="s">
        <v>1116</v>
      </c>
    </row>
    <row r="141" spans="1:9" s="18" customFormat="1" x14ac:dyDescent="0.2">
      <c r="A141" s="101" t="s">
        <v>279</v>
      </c>
      <c r="B141" s="97" t="s">
        <v>280</v>
      </c>
      <c r="C141" s="26"/>
      <c r="D141" s="247"/>
      <c r="E141" s="27" t="s">
        <v>994</v>
      </c>
      <c r="F141" s="28">
        <f t="shared" si="20"/>
        <v>0</v>
      </c>
      <c r="G141" s="248">
        <v>0</v>
      </c>
      <c r="H141" s="33"/>
      <c r="I141" s="81" t="s">
        <v>1117</v>
      </c>
    </row>
    <row r="142" spans="1:9" s="18" customFormat="1" x14ac:dyDescent="0.2">
      <c r="A142" s="101" t="s">
        <v>281</v>
      </c>
      <c r="B142" s="97" t="s">
        <v>282</v>
      </c>
      <c r="C142" s="26"/>
      <c r="D142" s="247"/>
      <c r="E142" s="27" t="s">
        <v>995</v>
      </c>
      <c r="F142" s="28">
        <f t="shared" si="20"/>
        <v>0</v>
      </c>
      <c r="G142" s="248">
        <v>0</v>
      </c>
      <c r="H142" s="33"/>
      <c r="I142" s="81" t="s">
        <v>1118</v>
      </c>
    </row>
    <row r="143" spans="1:9" s="18" customFormat="1" x14ac:dyDescent="0.2">
      <c r="A143" s="101" t="s">
        <v>283</v>
      </c>
      <c r="B143" s="97" t="s">
        <v>284</v>
      </c>
      <c r="C143" s="26"/>
      <c r="D143" s="247"/>
      <c r="E143" s="27" t="s">
        <v>996</v>
      </c>
      <c r="F143" s="28">
        <f t="shared" si="20"/>
        <v>0</v>
      </c>
      <c r="G143" s="248">
        <v>0</v>
      </c>
      <c r="H143" s="33"/>
      <c r="I143" s="81" t="s">
        <v>1119</v>
      </c>
    </row>
    <row r="144" spans="1:9" s="18" customFormat="1" x14ac:dyDescent="0.2">
      <c r="A144" s="101" t="s">
        <v>285</v>
      </c>
      <c r="B144" s="97" t="s">
        <v>286</v>
      </c>
      <c r="C144" s="26"/>
      <c r="D144" s="247"/>
      <c r="E144" s="27" t="s">
        <v>997</v>
      </c>
      <c r="F144" s="28">
        <f t="shared" si="20"/>
        <v>0</v>
      </c>
      <c r="G144" s="248">
        <v>0</v>
      </c>
      <c r="H144" s="33"/>
      <c r="I144" s="81" t="s">
        <v>1120</v>
      </c>
    </row>
    <row r="145" spans="1:9" s="18" customFormat="1" ht="13.5" thickBot="1" x14ac:dyDescent="0.25">
      <c r="A145" s="108"/>
      <c r="B145" s="97"/>
      <c r="C145" s="26"/>
      <c r="D145" s="247"/>
      <c r="E145" s="27"/>
      <c r="F145" s="28"/>
      <c r="G145" s="248"/>
      <c r="H145" s="33"/>
      <c r="I145" s="81"/>
    </row>
    <row r="146" spans="1:9" s="18" customFormat="1" ht="13.5" thickBot="1" x14ac:dyDescent="0.25">
      <c r="A146" s="102"/>
      <c r="B146" s="98"/>
      <c r="C146" s="22" t="str">
        <f>"SUBTOTAL "&amp;B111</f>
        <v>SUBTOTAL OPENINGS:</v>
      </c>
      <c r="D146" s="19"/>
      <c r="E146" s="20"/>
      <c r="F146" s="21"/>
      <c r="G146" s="23">
        <f ca="1">SUM(OFFSET(G110,1,0):OFFSET(G146,-1,0))</f>
        <v>0</v>
      </c>
      <c r="H146" s="33"/>
      <c r="I146" s="81"/>
    </row>
    <row r="147" spans="1:9" s="18" customFormat="1" x14ac:dyDescent="0.2">
      <c r="A147" s="100" t="s">
        <v>287</v>
      </c>
      <c r="B147" s="40" t="s">
        <v>927</v>
      </c>
      <c r="C147" s="40"/>
      <c r="D147" s="36"/>
      <c r="E147" s="37"/>
      <c r="F147" s="38"/>
      <c r="G147" s="39"/>
      <c r="H147" s="33"/>
      <c r="I147" s="81"/>
    </row>
    <row r="148" spans="1:9" s="18" customFormat="1" x14ac:dyDescent="0.2">
      <c r="A148" s="101" t="s">
        <v>288</v>
      </c>
      <c r="B148" s="97" t="s">
        <v>289</v>
      </c>
      <c r="C148" s="26"/>
      <c r="D148" s="247"/>
      <c r="E148" s="27" t="s">
        <v>1121</v>
      </c>
      <c r="F148" s="28">
        <f t="shared" ref="F148:F179" si="23">IF(D148&lt;=0,0,G148/D148)</f>
        <v>0</v>
      </c>
      <c r="G148" s="248">
        <v>0</v>
      </c>
      <c r="H148" s="33"/>
      <c r="I148" s="81" t="s">
        <v>1369</v>
      </c>
    </row>
    <row r="149" spans="1:9" s="18" customFormat="1" x14ac:dyDescent="0.2">
      <c r="A149" s="101" t="s">
        <v>290</v>
      </c>
      <c r="B149" s="97" t="s">
        <v>291</v>
      </c>
      <c r="C149" s="26"/>
      <c r="D149" s="247"/>
      <c r="E149" s="27" t="s">
        <v>1122</v>
      </c>
      <c r="F149" s="28">
        <f t="shared" si="23"/>
        <v>0</v>
      </c>
      <c r="G149" s="248">
        <v>0</v>
      </c>
      <c r="H149" s="33"/>
      <c r="I149" s="81" t="s">
        <v>1370</v>
      </c>
    </row>
    <row r="150" spans="1:9" s="18" customFormat="1" x14ac:dyDescent="0.2">
      <c r="A150" s="101" t="s">
        <v>292</v>
      </c>
      <c r="B150" s="97" t="s">
        <v>293</v>
      </c>
      <c r="C150" s="26"/>
      <c r="D150" s="247"/>
      <c r="E150" s="27" t="s">
        <v>1371</v>
      </c>
      <c r="F150" s="28">
        <f t="shared" si="23"/>
        <v>0</v>
      </c>
      <c r="G150" s="248">
        <v>0</v>
      </c>
      <c r="H150" s="33"/>
      <c r="I150" s="81" t="s">
        <v>1372</v>
      </c>
    </row>
    <row r="151" spans="1:9" s="18" customFormat="1" x14ac:dyDescent="0.2">
      <c r="A151" s="101" t="s">
        <v>294</v>
      </c>
      <c r="B151" s="97" t="s">
        <v>295</v>
      </c>
      <c r="C151" s="26"/>
      <c r="D151" s="247"/>
      <c r="E151" s="27" t="s">
        <v>1373</v>
      </c>
      <c r="F151" s="28">
        <f t="shared" si="23"/>
        <v>0</v>
      </c>
      <c r="G151" s="248">
        <v>0</v>
      </c>
      <c r="H151" s="33"/>
      <c r="I151" s="81" t="s">
        <v>1376</v>
      </c>
    </row>
    <row r="152" spans="1:9" s="18" customFormat="1" x14ac:dyDescent="0.2">
      <c r="A152" s="101" t="s">
        <v>296</v>
      </c>
      <c r="B152" s="97" t="s">
        <v>297</v>
      </c>
      <c r="C152" s="26"/>
      <c r="D152" s="247"/>
      <c r="E152" s="27" t="s">
        <v>1374</v>
      </c>
      <c r="F152" s="28">
        <f t="shared" si="23"/>
        <v>0</v>
      </c>
      <c r="G152" s="248">
        <v>0</v>
      </c>
      <c r="H152" s="33"/>
      <c r="I152" s="81" t="s">
        <v>1375</v>
      </c>
    </row>
    <row r="153" spans="1:9" s="18" customFormat="1" x14ac:dyDescent="0.2">
      <c r="A153" s="101" t="s">
        <v>298</v>
      </c>
      <c r="B153" s="97" t="s">
        <v>299</v>
      </c>
      <c r="C153" s="26"/>
      <c r="D153" s="247"/>
      <c r="E153" s="27" t="s">
        <v>1130</v>
      </c>
      <c r="F153" s="28">
        <f t="shared" si="23"/>
        <v>0</v>
      </c>
      <c r="G153" s="248">
        <v>0</v>
      </c>
      <c r="H153" s="33"/>
      <c r="I153" s="81" t="s">
        <v>1378</v>
      </c>
    </row>
    <row r="154" spans="1:9" s="18" customFormat="1" x14ac:dyDescent="0.2">
      <c r="A154" s="101" t="s">
        <v>300</v>
      </c>
      <c r="B154" s="97" t="s">
        <v>301</v>
      </c>
      <c r="C154" s="26"/>
      <c r="D154" s="247"/>
      <c r="E154" s="27" t="s">
        <v>1124</v>
      </c>
      <c r="F154" s="28">
        <f t="shared" si="23"/>
        <v>0</v>
      </c>
      <c r="G154" s="248">
        <v>0</v>
      </c>
      <c r="H154" s="33"/>
      <c r="I154" s="81" t="s">
        <v>1379</v>
      </c>
    </row>
    <row r="155" spans="1:9" s="18" customFormat="1" x14ac:dyDescent="0.2">
      <c r="A155" s="101" t="s">
        <v>302</v>
      </c>
      <c r="B155" s="97" t="s">
        <v>303</v>
      </c>
      <c r="C155" s="26"/>
      <c r="D155" s="247"/>
      <c r="E155" s="27" t="s">
        <v>1377</v>
      </c>
      <c r="F155" s="28">
        <f t="shared" si="23"/>
        <v>0</v>
      </c>
      <c r="G155" s="248">
        <v>0</v>
      </c>
      <c r="H155" s="33"/>
      <c r="I155" s="81" t="s">
        <v>1380</v>
      </c>
    </row>
    <row r="156" spans="1:9" s="18" customFormat="1" x14ac:dyDescent="0.2">
      <c r="A156" s="101" t="s">
        <v>304</v>
      </c>
      <c r="B156" s="97" t="s">
        <v>305</v>
      </c>
      <c r="C156" s="26"/>
      <c r="D156" s="247"/>
      <c r="E156" s="27" t="s">
        <v>1125</v>
      </c>
      <c r="F156" s="28">
        <f t="shared" si="23"/>
        <v>0</v>
      </c>
      <c r="G156" s="248">
        <v>0</v>
      </c>
      <c r="H156" s="33"/>
      <c r="I156" s="81" t="s">
        <v>1381</v>
      </c>
    </row>
    <row r="157" spans="1:9" s="18" customFormat="1" x14ac:dyDescent="0.2">
      <c r="A157" s="101" t="s">
        <v>306</v>
      </c>
      <c r="B157" s="97" t="s">
        <v>307</v>
      </c>
      <c r="C157" s="26"/>
      <c r="D157" s="247"/>
      <c r="E157" s="27" t="s">
        <v>1126</v>
      </c>
      <c r="F157" s="28">
        <f t="shared" si="23"/>
        <v>0</v>
      </c>
      <c r="G157" s="248">
        <v>0</v>
      </c>
      <c r="H157" s="33"/>
      <c r="I157" s="81" t="s">
        <v>1382</v>
      </c>
    </row>
    <row r="158" spans="1:9" s="18" customFormat="1" x14ac:dyDescent="0.2">
      <c r="A158" s="101" t="s">
        <v>308</v>
      </c>
      <c r="B158" s="97" t="s">
        <v>309</v>
      </c>
      <c r="C158" s="26"/>
      <c r="D158" s="247"/>
      <c r="E158" s="27" t="s">
        <v>1123</v>
      </c>
      <c r="F158" s="28">
        <f t="shared" si="23"/>
        <v>0</v>
      </c>
      <c r="G158" s="248">
        <v>0</v>
      </c>
      <c r="H158" s="33"/>
      <c r="I158" s="81" t="s">
        <v>1383</v>
      </c>
    </row>
    <row r="159" spans="1:9" s="18" customFormat="1" x14ac:dyDescent="0.2">
      <c r="A159" s="101" t="s">
        <v>310</v>
      </c>
      <c r="B159" s="97" t="s">
        <v>311</v>
      </c>
      <c r="C159" s="26"/>
      <c r="D159" s="247"/>
      <c r="E159" s="27" t="s">
        <v>1127</v>
      </c>
      <c r="F159" s="28">
        <f t="shared" si="23"/>
        <v>0</v>
      </c>
      <c r="G159" s="248">
        <v>0</v>
      </c>
      <c r="H159" s="33"/>
      <c r="I159" s="81" t="s">
        <v>1384</v>
      </c>
    </row>
    <row r="160" spans="1:9" s="18" customFormat="1" x14ac:dyDescent="0.2">
      <c r="A160" s="101" t="s">
        <v>312</v>
      </c>
      <c r="B160" s="97" t="s">
        <v>313</v>
      </c>
      <c r="C160" s="26"/>
      <c r="D160" s="247"/>
      <c r="E160" s="27" t="s">
        <v>1128</v>
      </c>
      <c r="F160" s="28">
        <f t="shared" si="23"/>
        <v>0</v>
      </c>
      <c r="G160" s="248">
        <v>0</v>
      </c>
      <c r="H160" s="33"/>
      <c r="I160" s="81" t="s">
        <v>1385</v>
      </c>
    </row>
    <row r="161" spans="1:9" s="18" customFormat="1" x14ac:dyDescent="0.2">
      <c r="A161" s="101" t="s">
        <v>314</v>
      </c>
      <c r="B161" s="97" t="s">
        <v>315</v>
      </c>
      <c r="C161" s="26"/>
      <c r="D161" s="247"/>
      <c r="E161" s="27" t="s">
        <v>1129</v>
      </c>
      <c r="F161" s="28">
        <f t="shared" si="23"/>
        <v>0</v>
      </c>
      <c r="G161" s="248">
        <v>0</v>
      </c>
      <c r="H161" s="33"/>
      <c r="I161" s="81" t="s">
        <v>1386</v>
      </c>
    </row>
    <row r="162" spans="1:9" s="18" customFormat="1" x14ac:dyDescent="0.2">
      <c r="A162" s="101" t="s">
        <v>316</v>
      </c>
      <c r="B162" s="97" t="s">
        <v>317</v>
      </c>
      <c r="C162" s="26"/>
      <c r="D162" s="247"/>
      <c r="E162" s="27" t="s">
        <v>1131</v>
      </c>
      <c r="F162" s="28">
        <f t="shared" si="23"/>
        <v>0</v>
      </c>
      <c r="G162" s="248">
        <v>0</v>
      </c>
      <c r="H162" s="33"/>
      <c r="I162" s="81" t="s">
        <v>1387</v>
      </c>
    </row>
    <row r="163" spans="1:9" s="18" customFormat="1" x14ac:dyDescent="0.2">
      <c r="A163" s="101" t="s">
        <v>318</v>
      </c>
      <c r="B163" s="97" t="s">
        <v>319</v>
      </c>
      <c r="C163" s="26"/>
      <c r="D163" s="247"/>
      <c r="E163" s="27" t="s">
        <v>1132</v>
      </c>
      <c r="F163" s="28">
        <f t="shared" si="23"/>
        <v>0</v>
      </c>
      <c r="G163" s="248">
        <v>0</v>
      </c>
      <c r="H163" s="33"/>
      <c r="I163" s="81" t="s">
        <v>1388</v>
      </c>
    </row>
    <row r="164" spans="1:9" s="18" customFormat="1" x14ac:dyDescent="0.2">
      <c r="A164" s="101" t="s">
        <v>320</v>
      </c>
      <c r="B164" s="97" t="s">
        <v>321</v>
      </c>
      <c r="C164" s="26"/>
      <c r="D164" s="247"/>
      <c r="E164" s="27" t="s">
        <v>1133</v>
      </c>
      <c r="F164" s="28">
        <f t="shared" si="23"/>
        <v>0</v>
      </c>
      <c r="G164" s="248">
        <v>0</v>
      </c>
      <c r="H164" s="33"/>
      <c r="I164" s="81" t="s">
        <v>1389</v>
      </c>
    </row>
    <row r="165" spans="1:9" s="18" customFormat="1" x14ac:dyDescent="0.2">
      <c r="A165" s="101" t="s">
        <v>322</v>
      </c>
      <c r="B165" s="97" t="s">
        <v>323</v>
      </c>
      <c r="C165" s="26"/>
      <c r="D165" s="247"/>
      <c r="E165" s="27" t="s">
        <v>1390</v>
      </c>
      <c r="F165" s="28">
        <f t="shared" si="23"/>
        <v>0</v>
      </c>
      <c r="G165" s="248">
        <v>0</v>
      </c>
      <c r="H165" s="33"/>
      <c r="I165" s="81" t="s">
        <v>1391</v>
      </c>
    </row>
    <row r="166" spans="1:9" s="18" customFormat="1" x14ac:dyDescent="0.2">
      <c r="A166" s="101" t="s">
        <v>324</v>
      </c>
      <c r="B166" s="97" t="s">
        <v>325</v>
      </c>
      <c r="C166" s="26"/>
      <c r="D166" s="247"/>
      <c r="E166" s="27" t="s">
        <v>1134</v>
      </c>
      <c r="F166" s="28">
        <f t="shared" si="23"/>
        <v>0</v>
      </c>
      <c r="G166" s="248">
        <v>0</v>
      </c>
      <c r="H166" s="33"/>
      <c r="I166" s="81" t="s">
        <v>1392</v>
      </c>
    </row>
    <row r="167" spans="1:9" s="18" customFormat="1" x14ac:dyDescent="0.2">
      <c r="A167" s="101" t="s">
        <v>326</v>
      </c>
      <c r="B167" s="97" t="s">
        <v>327</v>
      </c>
      <c r="C167" s="26"/>
      <c r="D167" s="247"/>
      <c r="E167" s="27" t="s">
        <v>1135</v>
      </c>
      <c r="F167" s="28">
        <f t="shared" si="23"/>
        <v>0</v>
      </c>
      <c r="G167" s="248">
        <v>0</v>
      </c>
      <c r="H167" s="33"/>
      <c r="I167" s="81" t="s">
        <v>1393</v>
      </c>
    </row>
    <row r="168" spans="1:9" s="18" customFormat="1" x14ac:dyDescent="0.2">
      <c r="A168" s="101" t="s">
        <v>328</v>
      </c>
      <c r="B168" s="97" t="s">
        <v>329</v>
      </c>
      <c r="C168" s="26"/>
      <c r="D168" s="247"/>
      <c r="E168" s="27" t="s">
        <v>1136</v>
      </c>
      <c r="F168" s="28">
        <f t="shared" si="23"/>
        <v>0</v>
      </c>
      <c r="G168" s="248">
        <v>0</v>
      </c>
      <c r="H168" s="33"/>
      <c r="I168" s="81" t="s">
        <v>1394</v>
      </c>
    </row>
    <row r="169" spans="1:9" s="18" customFormat="1" x14ac:dyDescent="0.2">
      <c r="A169" s="101" t="s">
        <v>330</v>
      </c>
      <c r="B169" s="97" t="s">
        <v>331</v>
      </c>
      <c r="C169" s="26"/>
      <c r="D169" s="247"/>
      <c r="E169" s="27" t="s">
        <v>1137</v>
      </c>
      <c r="F169" s="28">
        <f t="shared" si="23"/>
        <v>0</v>
      </c>
      <c r="G169" s="248">
        <v>0</v>
      </c>
      <c r="H169" s="33"/>
      <c r="I169" s="81" t="s">
        <v>1395</v>
      </c>
    </row>
    <row r="170" spans="1:9" s="18" customFormat="1" x14ac:dyDescent="0.2">
      <c r="A170" s="101" t="s">
        <v>332</v>
      </c>
      <c r="B170" s="97" t="s">
        <v>333</v>
      </c>
      <c r="C170" s="26"/>
      <c r="D170" s="247"/>
      <c r="E170" s="27" t="s">
        <v>1138</v>
      </c>
      <c r="F170" s="28">
        <f t="shared" si="23"/>
        <v>0</v>
      </c>
      <c r="G170" s="248">
        <v>0</v>
      </c>
      <c r="H170" s="33"/>
      <c r="I170" s="81" t="s">
        <v>1396</v>
      </c>
    </row>
    <row r="171" spans="1:9" s="18" customFormat="1" x14ac:dyDescent="0.2">
      <c r="A171" s="101" t="s">
        <v>334</v>
      </c>
      <c r="B171" s="97" t="s">
        <v>335</v>
      </c>
      <c r="C171" s="26"/>
      <c r="D171" s="247"/>
      <c r="E171" s="27" t="s">
        <v>1139</v>
      </c>
      <c r="F171" s="28">
        <f t="shared" si="23"/>
        <v>0</v>
      </c>
      <c r="G171" s="248">
        <v>0</v>
      </c>
      <c r="H171" s="33"/>
      <c r="I171" s="81" t="s">
        <v>1397</v>
      </c>
    </row>
    <row r="172" spans="1:9" s="18" customFormat="1" x14ac:dyDescent="0.2">
      <c r="A172" s="101" t="s">
        <v>336</v>
      </c>
      <c r="B172" s="97" t="s">
        <v>337</v>
      </c>
      <c r="C172" s="26"/>
      <c r="D172" s="247"/>
      <c r="E172" s="27" t="s">
        <v>1140</v>
      </c>
      <c r="F172" s="28">
        <f t="shared" si="23"/>
        <v>0</v>
      </c>
      <c r="G172" s="248">
        <v>0</v>
      </c>
      <c r="H172" s="33"/>
      <c r="I172" s="81" t="s">
        <v>1398</v>
      </c>
    </row>
    <row r="173" spans="1:9" s="18" customFormat="1" x14ac:dyDescent="0.2">
      <c r="A173" s="101" t="s">
        <v>338</v>
      </c>
      <c r="B173" s="97" t="s">
        <v>339</v>
      </c>
      <c r="C173" s="26"/>
      <c r="D173" s="247"/>
      <c r="E173" s="27" t="s">
        <v>1141</v>
      </c>
      <c r="F173" s="28">
        <f t="shared" si="23"/>
        <v>0</v>
      </c>
      <c r="G173" s="248">
        <v>0</v>
      </c>
      <c r="H173" s="33"/>
      <c r="I173" s="81" t="s">
        <v>1399</v>
      </c>
    </row>
    <row r="174" spans="1:9" s="18" customFormat="1" x14ac:dyDescent="0.2">
      <c r="A174" s="101" t="s">
        <v>340</v>
      </c>
      <c r="B174" s="97" t="s">
        <v>341</v>
      </c>
      <c r="C174" s="26"/>
      <c r="D174" s="247"/>
      <c r="E174" s="27" t="s">
        <v>1142</v>
      </c>
      <c r="F174" s="28">
        <f t="shared" si="23"/>
        <v>0</v>
      </c>
      <c r="G174" s="248">
        <v>0</v>
      </c>
      <c r="H174" s="33"/>
      <c r="I174" s="81" t="s">
        <v>1400</v>
      </c>
    </row>
    <row r="175" spans="1:9" s="18" customFormat="1" x14ac:dyDescent="0.2">
      <c r="A175" s="101" t="s">
        <v>342</v>
      </c>
      <c r="B175" s="97" t="s">
        <v>343</v>
      </c>
      <c r="C175" s="26"/>
      <c r="D175" s="247"/>
      <c r="E175" s="27" t="s">
        <v>1143</v>
      </c>
      <c r="F175" s="28">
        <f t="shared" si="23"/>
        <v>0</v>
      </c>
      <c r="G175" s="248">
        <v>0</v>
      </c>
      <c r="H175" s="33"/>
      <c r="I175" s="81" t="s">
        <v>1401</v>
      </c>
    </row>
    <row r="176" spans="1:9" s="18" customFormat="1" x14ac:dyDescent="0.2">
      <c r="A176" s="101" t="s">
        <v>344</v>
      </c>
      <c r="B176" s="97" t="s">
        <v>345</v>
      </c>
      <c r="C176" s="26"/>
      <c r="D176" s="247"/>
      <c r="E176" s="27" t="s">
        <v>1144</v>
      </c>
      <c r="F176" s="28">
        <f t="shared" si="23"/>
        <v>0</v>
      </c>
      <c r="G176" s="248">
        <v>0</v>
      </c>
      <c r="H176" s="33"/>
      <c r="I176" s="81" t="s">
        <v>1402</v>
      </c>
    </row>
    <row r="177" spans="1:9" s="18" customFormat="1" x14ac:dyDescent="0.2">
      <c r="A177" s="101" t="s">
        <v>346</v>
      </c>
      <c r="B177" s="97" t="s">
        <v>347</v>
      </c>
      <c r="C177" s="26"/>
      <c r="D177" s="247"/>
      <c r="E177" s="27" t="s">
        <v>1145</v>
      </c>
      <c r="F177" s="28">
        <f t="shared" si="23"/>
        <v>0</v>
      </c>
      <c r="G177" s="248">
        <v>0</v>
      </c>
      <c r="H177" s="33"/>
      <c r="I177" s="81" t="s">
        <v>1403</v>
      </c>
    </row>
    <row r="178" spans="1:9" s="18" customFormat="1" x14ac:dyDescent="0.2">
      <c r="A178" s="101" t="s">
        <v>348</v>
      </c>
      <c r="B178" s="97" t="s">
        <v>349</v>
      </c>
      <c r="C178" s="26"/>
      <c r="D178" s="247"/>
      <c r="E178" s="27" t="s">
        <v>1146</v>
      </c>
      <c r="F178" s="28">
        <f t="shared" si="23"/>
        <v>0</v>
      </c>
      <c r="G178" s="248">
        <v>0</v>
      </c>
      <c r="H178" s="33"/>
      <c r="I178" s="81" t="s">
        <v>1404</v>
      </c>
    </row>
    <row r="179" spans="1:9" s="18" customFormat="1" x14ac:dyDescent="0.2">
      <c r="A179" s="101" t="s">
        <v>350</v>
      </c>
      <c r="B179" s="97" t="s">
        <v>351</v>
      </c>
      <c r="C179" s="26"/>
      <c r="D179" s="247"/>
      <c r="E179" s="27" t="s">
        <v>1147</v>
      </c>
      <c r="F179" s="28">
        <f t="shared" si="23"/>
        <v>0</v>
      </c>
      <c r="G179" s="248">
        <v>0</v>
      </c>
      <c r="H179" s="33"/>
      <c r="I179" s="81" t="s">
        <v>1405</v>
      </c>
    </row>
    <row r="180" spans="1:9" s="18" customFormat="1" ht="13.5" thickBot="1" x14ac:dyDescent="0.25">
      <c r="A180" s="108"/>
      <c r="B180" s="97"/>
      <c r="C180" s="26"/>
      <c r="D180" s="247"/>
      <c r="E180" s="27"/>
      <c r="F180" s="28"/>
      <c r="G180" s="248"/>
      <c r="H180" s="33"/>
      <c r="I180" s="81"/>
    </row>
    <row r="181" spans="1:9" s="18" customFormat="1" ht="13.5" thickBot="1" x14ac:dyDescent="0.25">
      <c r="A181" s="102"/>
      <c r="B181" s="98"/>
      <c r="C181" s="22" t="str">
        <f>"SUBTOTAL "&amp;B147</f>
        <v>SUBTOTAL FINISHES:</v>
      </c>
      <c r="D181" s="19"/>
      <c r="E181" s="20"/>
      <c r="F181" s="21"/>
      <c r="G181" s="23">
        <f ca="1">SUM(OFFSET(G146,1,0):OFFSET(G181,-1,0))</f>
        <v>0</v>
      </c>
      <c r="H181" s="33"/>
      <c r="I181" s="81"/>
    </row>
    <row r="182" spans="1:9" s="18" customFormat="1" x14ac:dyDescent="0.2">
      <c r="A182" s="100" t="s">
        <v>352</v>
      </c>
      <c r="B182" s="40" t="s">
        <v>928</v>
      </c>
      <c r="C182" s="40"/>
      <c r="D182" s="36"/>
      <c r="E182" s="37"/>
      <c r="F182" s="38"/>
      <c r="G182" s="39"/>
      <c r="H182" s="33"/>
      <c r="I182" s="81"/>
    </row>
    <row r="183" spans="1:9" s="18" customFormat="1" x14ac:dyDescent="0.2">
      <c r="A183" s="101" t="s">
        <v>353</v>
      </c>
      <c r="B183" s="97" t="s">
        <v>354</v>
      </c>
      <c r="C183" s="26"/>
      <c r="D183" s="247"/>
      <c r="E183" s="27" t="s">
        <v>1148</v>
      </c>
      <c r="F183" s="28">
        <f t="shared" ref="F183:F214" si="24">IF(D183&lt;=0,0,G183/D183)</f>
        <v>0</v>
      </c>
      <c r="G183" s="248">
        <v>0</v>
      </c>
      <c r="H183" s="33"/>
      <c r="I183" s="81" t="s">
        <v>1406</v>
      </c>
    </row>
    <row r="184" spans="1:9" s="18" customFormat="1" x14ac:dyDescent="0.2">
      <c r="A184" s="101" t="s">
        <v>355</v>
      </c>
      <c r="B184" s="97" t="s">
        <v>356</v>
      </c>
      <c r="C184" s="26"/>
      <c r="D184" s="247"/>
      <c r="E184" s="27" t="s">
        <v>1407</v>
      </c>
      <c r="F184" s="28">
        <f t="shared" si="24"/>
        <v>0</v>
      </c>
      <c r="G184" s="248">
        <v>0</v>
      </c>
      <c r="H184" s="33"/>
      <c r="I184" s="81" t="s">
        <v>1408</v>
      </c>
    </row>
    <row r="185" spans="1:9" s="18" customFormat="1" x14ac:dyDescent="0.2">
      <c r="A185" s="101" t="s">
        <v>357</v>
      </c>
      <c r="B185" s="97" t="s">
        <v>358</v>
      </c>
      <c r="C185" s="26"/>
      <c r="D185" s="247"/>
      <c r="E185" s="27" t="s">
        <v>1149</v>
      </c>
      <c r="F185" s="28">
        <f t="shared" si="24"/>
        <v>0</v>
      </c>
      <c r="G185" s="248">
        <v>0</v>
      </c>
      <c r="H185" s="33"/>
      <c r="I185" s="81" t="s">
        <v>1409</v>
      </c>
    </row>
    <row r="186" spans="1:9" s="18" customFormat="1" x14ac:dyDescent="0.2">
      <c r="A186" s="101" t="s">
        <v>359</v>
      </c>
      <c r="B186" s="97" t="s">
        <v>360</v>
      </c>
      <c r="C186" s="26"/>
      <c r="D186" s="247">
        <f t="shared" ref="D186:D187" si="25">C$3</f>
        <v>0</v>
      </c>
      <c r="E186" s="27" t="s">
        <v>19</v>
      </c>
      <c r="F186" s="28">
        <f t="shared" si="24"/>
        <v>0</v>
      </c>
      <c r="G186" s="248">
        <v>0</v>
      </c>
      <c r="H186" s="33"/>
      <c r="I186" s="81" t="s">
        <v>1459</v>
      </c>
    </row>
    <row r="187" spans="1:9" s="18" customFormat="1" x14ac:dyDescent="0.2">
      <c r="A187" s="101" t="s">
        <v>361</v>
      </c>
      <c r="B187" s="97" t="s">
        <v>362</v>
      </c>
      <c r="C187" s="26"/>
      <c r="D187" s="247">
        <f t="shared" si="25"/>
        <v>0</v>
      </c>
      <c r="E187" s="27" t="s">
        <v>19</v>
      </c>
      <c r="F187" s="28">
        <f t="shared" si="24"/>
        <v>0</v>
      </c>
      <c r="G187" s="248">
        <v>0</v>
      </c>
      <c r="H187" s="33"/>
      <c r="I187" s="81" t="s">
        <v>1459</v>
      </c>
    </row>
    <row r="188" spans="1:9" s="18" customFormat="1" x14ac:dyDescent="0.2">
      <c r="A188" s="101" t="s">
        <v>363</v>
      </c>
      <c r="B188" s="97" t="s">
        <v>364</v>
      </c>
      <c r="C188" s="26"/>
      <c r="D188" s="247"/>
      <c r="E188" s="27" t="s">
        <v>1413</v>
      </c>
      <c r="F188" s="28">
        <f t="shared" si="24"/>
        <v>0</v>
      </c>
      <c r="G188" s="248">
        <v>0</v>
      </c>
      <c r="H188" s="33"/>
      <c r="I188" s="81" t="s">
        <v>1414</v>
      </c>
    </row>
    <row r="189" spans="1:9" s="18" customFormat="1" x14ac:dyDescent="0.2">
      <c r="A189" s="101" t="s">
        <v>365</v>
      </c>
      <c r="B189" s="97" t="s">
        <v>366</v>
      </c>
      <c r="C189" s="26"/>
      <c r="D189" s="247"/>
      <c r="E189" s="27" t="s">
        <v>1410</v>
      </c>
      <c r="F189" s="28">
        <f t="shared" si="24"/>
        <v>0</v>
      </c>
      <c r="G189" s="248">
        <v>0</v>
      </c>
      <c r="H189" s="33"/>
      <c r="I189" s="81" t="s">
        <v>1415</v>
      </c>
    </row>
    <row r="190" spans="1:9" s="18" customFormat="1" x14ac:dyDescent="0.2">
      <c r="A190" s="101" t="s">
        <v>367</v>
      </c>
      <c r="B190" s="97" t="s">
        <v>368</v>
      </c>
      <c r="C190" s="26"/>
      <c r="D190" s="247"/>
      <c r="E190" s="27" t="s">
        <v>1411</v>
      </c>
      <c r="F190" s="28">
        <f t="shared" si="24"/>
        <v>0</v>
      </c>
      <c r="G190" s="248">
        <v>0</v>
      </c>
      <c r="H190" s="33"/>
      <c r="I190" s="81" t="s">
        <v>1416</v>
      </c>
    </row>
    <row r="191" spans="1:9" s="18" customFormat="1" x14ac:dyDescent="0.2">
      <c r="A191" s="101" t="s">
        <v>369</v>
      </c>
      <c r="B191" s="97" t="s">
        <v>370</v>
      </c>
      <c r="C191" s="26"/>
      <c r="D191" s="247"/>
      <c r="E191" s="27" t="s">
        <v>1412</v>
      </c>
      <c r="F191" s="28">
        <f t="shared" si="24"/>
        <v>0</v>
      </c>
      <c r="G191" s="248">
        <v>0</v>
      </c>
      <c r="H191" s="33"/>
      <c r="I191" s="81" t="s">
        <v>1417</v>
      </c>
    </row>
    <row r="192" spans="1:9" s="18" customFormat="1" x14ac:dyDescent="0.2">
      <c r="A192" s="101" t="s">
        <v>371</v>
      </c>
      <c r="B192" s="97" t="s">
        <v>372</v>
      </c>
      <c r="C192" s="26"/>
      <c r="D192" s="247"/>
      <c r="E192" s="27" t="s">
        <v>1151</v>
      </c>
      <c r="F192" s="28">
        <f t="shared" si="24"/>
        <v>0</v>
      </c>
      <c r="G192" s="248">
        <v>0</v>
      </c>
      <c r="H192" s="33"/>
      <c r="I192" s="81" t="s">
        <v>1418</v>
      </c>
    </row>
    <row r="193" spans="1:9" s="18" customFormat="1" x14ac:dyDescent="0.2">
      <c r="A193" s="101" t="s">
        <v>373</v>
      </c>
      <c r="B193" s="97" t="s">
        <v>374</v>
      </c>
      <c r="C193" s="26"/>
      <c r="D193" s="247"/>
      <c r="E193" s="27" t="s">
        <v>1164</v>
      </c>
      <c r="F193" s="28">
        <f t="shared" si="24"/>
        <v>0</v>
      </c>
      <c r="G193" s="248">
        <v>0</v>
      </c>
      <c r="H193" s="33"/>
      <c r="I193" s="81" t="s">
        <v>1419</v>
      </c>
    </row>
    <row r="194" spans="1:9" s="18" customFormat="1" x14ac:dyDescent="0.2">
      <c r="A194" s="101" t="s">
        <v>375</v>
      </c>
      <c r="B194" s="97" t="s">
        <v>376</v>
      </c>
      <c r="C194" s="26"/>
      <c r="D194" s="247"/>
      <c r="E194" s="27" t="s">
        <v>1152</v>
      </c>
      <c r="F194" s="28">
        <f t="shared" si="24"/>
        <v>0</v>
      </c>
      <c r="G194" s="248">
        <v>0</v>
      </c>
      <c r="H194" s="33"/>
      <c r="I194" s="81" t="s">
        <v>1420</v>
      </c>
    </row>
    <row r="195" spans="1:9" s="18" customFormat="1" x14ac:dyDescent="0.2">
      <c r="A195" s="101" t="s">
        <v>377</v>
      </c>
      <c r="B195" s="97" t="s">
        <v>378</v>
      </c>
      <c r="C195" s="26"/>
      <c r="D195" s="247"/>
      <c r="E195" s="27" t="s">
        <v>1153</v>
      </c>
      <c r="F195" s="28">
        <f t="shared" si="24"/>
        <v>0</v>
      </c>
      <c r="G195" s="248">
        <v>0</v>
      </c>
      <c r="H195" s="33"/>
      <c r="I195" s="81" t="s">
        <v>1421</v>
      </c>
    </row>
    <row r="196" spans="1:9" s="18" customFormat="1" x14ac:dyDescent="0.2">
      <c r="A196" s="101" t="s">
        <v>379</v>
      </c>
      <c r="B196" s="97" t="s">
        <v>380</v>
      </c>
      <c r="C196" s="26"/>
      <c r="D196" s="247"/>
      <c r="E196" s="27" t="s">
        <v>1154</v>
      </c>
      <c r="F196" s="28">
        <f t="shared" si="24"/>
        <v>0</v>
      </c>
      <c r="G196" s="248">
        <v>0</v>
      </c>
      <c r="H196" s="33"/>
      <c r="I196" s="81" t="s">
        <v>1422</v>
      </c>
    </row>
    <row r="197" spans="1:9" s="18" customFormat="1" x14ac:dyDescent="0.2">
      <c r="A197" s="101" t="s">
        <v>381</v>
      </c>
      <c r="B197" s="97" t="s">
        <v>382</v>
      </c>
      <c r="C197" s="26"/>
      <c r="D197" s="247"/>
      <c r="E197" s="27" t="s">
        <v>1155</v>
      </c>
      <c r="F197" s="28">
        <f t="shared" si="24"/>
        <v>0</v>
      </c>
      <c r="G197" s="248">
        <v>0</v>
      </c>
      <c r="H197" s="33"/>
      <c r="I197" s="81" t="s">
        <v>1423</v>
      </c>
    </row>
    <row r="198" spans="1:9" s="18" customFormat="1" x14ac:dyDescent="0.2">
      <c r="A198" s="101" t="s">
        <v>383</v>
      </c>
      <c r="B198" s="97" t="s">
        <v>384</v>
      </c>
      <c r="C198" s="26"/>
      <c r="D198" s="247"/>
      <c r="E198" s="27" t="s">
        <v>1156</v>
      </c>
      <c r="F198" s="28">
        <f t="shared" si="24"/>
        <v>0</v>
      </c>
      <c r="G198" s="248">
        <v>0</v>
      </c>
      <c r="H198" s="33"/>
      <c r="I198" s="81" t="s">
        <v>1426</v>
      </c>
    </row>
    <row r="199" spans="1:9" s="18" customFormat="1" x14ac:dyDescent="0.2">
      <c r="A199" s="101" t="s">
        <v>385</v>
      </c>
      <c r="B199" s="97" t="s">
        <v>386</v>
      </c>
      <c r="C199" s="26"/>
      <c r="D199" s="247"/>
      <c r="E199" s="27" t="s">
        <v>1157</v>
      </c>
      <c r="F199" s="28">
        <f t="shared" si="24"/>
        <v>0</v>
      </c>
      <c r="G199" s="248">
        <v>0</v>
      </c>
      <c r="H199" s="33"/>
      <c r="I199" s="81" t="s">
        <v>1424</v>
      </c>
    </row>
    <row r="200" spans="1:9" s="18" customFormat="1" x14ac:dyDescent="0.2">
      <c r="A200" s="101" t="s">
        <v>387</v>
      </c>
      <c r="B200" s="97" t="s">
        <v>388</v>
      </c>
      <c r="C200" s="26"/>
      <c r="D200" s="247"/>
      <c r="E200" s="27" t="s">
        <v>1158</v>
      </c>
      <c r="F200" s="28">
        <f t="shared" si="24"/>
        <v>0</v>
      </c>
      <c r="G200" s="248">
        <v>0</v>
      </c>
      <c r="H200" s="33"/>
      <c r="I200" s="81" t="s">
        <v>1425</v>
      </c>
    </row>
    <row r="201" spans="1:9" s="18" customFormat="1" x14ac:dyDescent="0.2">
      <c r="A201" s="101" t="s">
        <v>389</v>
      </c>
      <c r="B201" s="97" t="s">
        <v>390</v>
      </c>
      <c r="C201" s="26"/>
      <c r="D201" s="247"/>
      <c r="E201" s="27" t="s">
        <v>1159</v>
      </c>
      <c r="F201" s="28">
        <f t="shared" si="24"/>
        <v>0</v>
      </c>
      <c r="G201" s="248">
        <v>0</v>
      </c>
      <c r="H201" s="33"/>
      <c r="I201" s="81" t="s">
        <v>1427</v>
      </c>
    </row>
    <row r="202" spans="1:9" s="18" customFormat="1" x14ac:dyDescent="0.2">
      <c r="A202" s="101" t="s">
        <v>391</v>
      </c>
      <c r="B202" s="97" t="s">
        <v>392</v>
      </c>
      <c r="C202" s="26"/>
      <c r="D202" s="247"/>
      <c r="E202" s="27" t="s">
        <v>974</v>
      </c>
      <c r="F202" s="28">
        <f t="shared" si="24"/>
        <v>0</v>
      </c>
      <c r="G202" s="248">
        <v>0</v>
      </c>
      <c r="H202" s="33"/>
      <c r="I202" s="81" t="s">
        <v>1428</v>
      </c>
    </row>
    <row r="203" spans="1:9" s="18" customFormat="1" x14ac:dyDescent="0.2">
      <c r="A203" s="101" t="s">
        <v>393</v>
      </c>
      <c r="B203" s="97" t="s">
        <v>394</v>
      </c>
      <c r="C203" s="26"/>
      <c r="D203" s="247"/>
      <c r="E203" s="27" t="s">
        <v>1160</v>
      </c>
      <c r="F203" s="28">
        <f t="shared" si="24"/>
        <v>0</v>
      </c>
      <c r="G203" s="248">
        <v>0</v>
      </c>
      <c r="H203" s="33"/>
      <c r="I203" s="81" t="s">
        <v>1429</v>
      </c>
    </row>
    <row r="204" spans="1:9" s="18" customFormat="1" x14ac:dyDescent="0.2">
      <c r="A204" s="101" t="s">
        <v>395</v>
      </c>
      <c r="B204" s="97" t="s">
        <v>396</v>
      </c>
      <c r="C204" s="26"/>
      <c r="D204" s="247">
        <f t="shared" ref="D204:D205" si="26">C$3</f>
        <v>0</v>
      </c>
      <c r="E204" s="27" t="s">
        <v>19</v>
      </c>
      <c r="F204" s="28">
        <f t="shared" si="24"/>
        <v>0</v>
      </c>
      <c r="G204" s="248">
        <v>0</v>
      </c>
      <c r="H204" s="33"/>
      <c r="I204" s="81" t="s">
        <v>1459</v>
      </c>
    </row>
    <row r="205" spans="1:9" s="18" customFormat="1" x14ac:dyDescent="0.2">
      <c r="A205" s="101" t="s">
        <v>397</v>
      </c>
      <c r="B205" s="97" t="s">
        <v>398</v>
      </c>
      <c r="C205" s="26"/>
      <c r="D205" s="247">
        <f t="shared" si="26"/>
        <v>0</v>
      </c>
      <c r="E205" s="27" t="s">
        <v>19</v>
      </c>
      <c r="F205" s="28">
        <f t="shared" si="24"/>
        <v>0</v>
      </c>
      <c r="G205" s="248">
        <v>0</v>
      </c>
      <c r="H205" s="33"/>
      <c r="I205" s="81" t="s">
        <v>1459</v>
      </c>
    </row>
    <row r="206" spans="1:9" s="18" customFormat="1" x14ac:dyDescent="0.2">
      <c r="A206" s="101" t="s">
        <v>399</v>
      </c>
      <c r="B206" s="97" t="s">
        <v>400</v>
      </c>
      <c r="C206" s="26"/>
      <c r="D206" s="247"/>
      <c r="E206" s="27" t="s">
        <v>1431</v>
      </c>
      <c r="F206" s="28">
        <f t="shared" si="24"/>
        <v>0</v>
      </c>
      <c r="G206" s="248">
        <v>0</v>
      </c>
      <c r="H206" s="33"/>
      <c r="I206" s="81" t="s">
        <v>1430</v>
      </c>
    </row>
    <row r="207" spans="1:9" s="18" customFormat="1" x14ac:dyDescent="0.2">
      <c r="A207" s="101" t="s">
        <v>401</v>
      </c>
      <c r="B207" s="97" t="s">
        <v>402</v>
      </c>
      <c r="C207" s="26"/>
      <c r="D207" s="247">
        <f t="shared" ref="D207:D209" si="27">C$3</f>
        <v>0</v>
      </c>
      <c r="E207" s="27" t="s">
        <v>19</v>
      </c>
      <c r="F207" s="28">
        <f t="shared" si="24"/>
        <v>0</v>
      </c>
      <c r="G207" s="248">
        <v>0</v>
      </c>
      <c r="H207" s="33"/>
      <c r="I207" s="81" t="s">
        <v>1459</v>
      </c>
    </row>
    <row r="208" spans="1:9" s="18" customFormat="1" x14ac:dyDescent="0.2">
      <c r="A208" s="101" t="s">
        <v>403</v>
      </c>
      <c r="B208" s="97" t="s">
        <v>404</v>
      </c>
      <c r="C208" s="26"/>
      <c r="D208" s="247">
        <f t="shared" si="27"/>
        <v>0</v>
      </c>
      <c r="E208" s="27" t="s">
        <v>19</v>
      </c>
      <c r="F208" s="28">
        <f t="shared" si="24"/>
        <v>0</v>
      </c>
      <c r="G208" s="248">
        <v>0</v>
      </c>
      <c r="H208" s="33"/>
      <c r="I208" s="81" t="s">
        <v>1459</v>
      </c>
    </row>
    <row r="209" spans="1:9" s="18" customFormat="1" x14ac:dyDescent="0.2">
      <c r="A209" s="101" t="s">
        <v>405</v>
      </c>
      <c r="B209" s="97" t="s">
        <v>406</v>
      </c>
      <c r="C209" s="26"/>
      <c r="D209" s="247">
        <f t="shared" si="27"/>
        <v>0</v>
      </c>
      <c r="E209" s="27" t="s">
        <v>19</v>
      </c>
      <c r="F209" s="28">
        <f t="shared" si="24"/>
        <v>0</v>
      </c>
      <c r="G209" s="248">
        <v>0</v>
      </c>
      <c r="H209" s="33"/>
      <c r="I209" s="81" t="s">
        <v>1459</v>
      </c>
    </row>
    <row r="210" spans="1:9" s="18" customFormat="1" x14ac:dyDescent="0.2">
      <c r="A210" s="101" t="s">
        <v>407</v>
      </c>
      <c r="B210" s="97" t="s">
        <v>408</v>
      </c>
      <c r="C210" s="26"/>
      <c r="D210" s="247"/>
      <c r="E210" s="27" t="s">
        <v>1162</v>
      </c>
      <c r="F210" s="28">
        <f t="shared" si="24"/>
        <v>0</v>
      </c>
      <c r="G210" s="248">
        <v>0</v>
      </c>
      <c r="H210" s="33"/>
      <c r="I210" s="81" t="s">
        <v>1432</v>
      </c>
    </row>
    <row r="211" spans="1:9" s="18" customFormat="1" x14ac:dyDescent="0.2">
      <c r="A211" s="101" t="s">
        <v>409</v>
      </c>
      <c r="B211" s="97" t="s">
        <v>410</v>
      </c>
      <c r="C211" s="26"/>
      <c r="D211" s="247"/>
      <c r="E211" s="27" t="s">
        <v>1163</v>
      </c>
      <c r="F211" s="28">
        <f t="shared" si="24"/>
        <v>0</v>
      </c>
      <c r="G211" s="248">
        <v>0</v>
      </c>
      <c r="H211" s="33"/>
      <c r="I211" s="81" t="s">
        <v>1433</v>
      </c>
    </row>
    <row r="212" spans="1:9" s="18" customFormat="1" x14ac:dyDescent="0.2">
      <c r="A212" s="101" t="s">
        <v>411</v>
      </c>
      <c r="B212" s="97" t="s">
        <v>412</v>
      </c>
      <c r="C212" s="26"/>
      <c r="D212" s="247">
        <f t="shared" ref="D212" si="28">C$3</f>
        <v>0</v>
      </c>
      <c r="E212" s="27" t="s">
        <v>19</v>
      </c>
      <c r="F212" s="28">
        <f t="shared" si="24"/>
        <v>0</v>
      </c>
      <c r="G212" s="248">
        <v>0</v>
      </c>
      <c r="H212" s="33"/>
      <c r="I212" s="81" t="s">
        <v>1459</v>
      </c>
    </row>
    <row r="213" spans="1:9" s="18" customFormat="1" x14ac:dyDescent="0.2">
      <c r="A213" s="101" t="s">
        <v>413</v>
      </c>
      <c r="B213" s="97" t="s">
        <v>414</v>
      </c>
      <c r="C213" s="26"/>
      <c r="D213" s="247"/>
      <c r="E213" s="27" t="s">
        <v>1434</v>
      </c>
      <c r="F213" s="28">
        <f t="shared" si="24"/>
        <v>0</v>
      </c>
      <c r="G213" s="248">
        <v>0</v>
      </c>
      <c r="H213" s="33"/>
      <c r="I213" s="81" t="s">
        <v>1435</v>
      </c>
    </row>
    <row r="214" spans="1:9" s="18" customFormat="1" x14ac:dyDescent="0.2">
      <c r="A214" s="101" t="s">
        <v>415</v>
      </c>
      <c r="B214" s="97" t="s">
        <v>416</v>
      </c>
      <c r="C214" s="26"/>
      <c r="D214" s="247">
        <f t="shared" ref="D214" si="29">C$3</f>
        <v>0</v>
      </c>
      <c r="E214" s="27" t="s">
        <v>19</v>
      </c>
      <c r="F214" s="28">
        <f t="shared" si="24"/>
        <v>0</v>
      </c>
      <c r="G214" s="248">
        <v>0</v>
      </c>
      <c r="H214" s="33"/>
      <c r="I214" s="81" t="s">
        <v>1459</v>
      </c>
    </row>
    <row r="215" spans="1:9" s="18" customFormat="1" ht="13.5" thickBot="1" x14ac:dyDescent="0.25">
      <c r="A215" s="108"/>
      <c r="B215" s="97"/>
      <c r="C215" s="26"/>
      <c r="D215" s="247"/>
      <c r="E215" s="27"/>
      <c r="F215" s="28"/>
      <c r="G215" s="248"/>
      <c r="H215" s="33"/>
      <c r="I215" s="81"/>
    </row>
    <row r="216" spans="1:9" s="18" customFormat="1" ht="13.5" thickBot="1" x14ac:dyDescent="0.25">
      <c r="A216" s="102"/>
      <c r="B216" s="98"/>
      <c r="C216" s="22" t="str">
        <f>"SUBTOTAL "&amp;B182</f>
        <v>SUBTOTAL SPECIALTIES:</v>
      </c>
      <c r="D216" s="19"/>
      <c r="E216" s="20"/>
      <c r="F216" s="21"/>
      <c r="G216" s="23">
        <f ca="1">SUM(OFFSET(G181,1,0):OFFSET(G216,-1,0))</f>
        <v>0</v>
      </c>
      <c r="H216" s="33"/>
      <c r="I216" s="81"/>
    </row>
    <row r="217" spans="1:9" s="18" customFormat="1" x14ac:dyDescent="0.2">
      <c r="A217" s="100" t="s">
        <v>417</v>
      </c>
      <c r="B217" s="40" t="s">
        <v>929</v>
      </c>
      <c r="C217" s="40"/>
      <c r="D217" s="36"/>
      <c r="E217" s="37"/>
      <c r="F217" s="38"/>
      <c r="G217" s="39"/>
      <c r="H217" s="33"/>
      <c r="I217" s="81"/>
    </row>
    <row r="218" spans="1:9" s="18" customFormat="1" x14ac:dyDescent="0.2">
      <c r="A218" s="101" t="s">
        <v>418</v>
      </c>
      <c r="B218" s="97" t="s">
        <v>419</v>
      </c>
      <c r="C218" s="26"/>
      <c r="D218" s="247">
        <f t="shared" ref="D218:D221" si="30">C$3</f>
        <v>0</v>
      </c>
      <c r="E218" s="27" t="s">
        <v>19</v>
      </c>
      <c r="F218" s="28">
        <f t="shared" ref="F218:F239" si="31">IF(D218&lt;=0,0,G218/D218)</f>
        <v>0</v>
      </c>
      <c r="G218" s="248">
        <v>0</v>
      </c>
      <c r="H218" s="33"/>
      <c r="I218" s="81" t="s">
        <v>1459</v>
      </c>
    </row>
    <row r="219" spans="1:9" s="18" customFormat="1" x14ac:dyDescent="0.2">
      <c r="A219" s="101" t="s">
        <v>420</v>
      </c>
      <c r="B219" s="97" t="s">
        <v>421</v>
      </c>
      <c r="C219" s="26"/>
      <c r="D219" s="247">
        <f t="shared" si="30"/>
        <v>0</v>
      </c>
      <c r="E219" s="27" t="s">
        <v>19</v>
      </c>
      <c r="F219" s="28">
        <f t="shared" si="31"/>
        <v>0</v>
      </c>
      <c r="G219" s="248">
        <v>0</v>
      </c>
      <c r="H219" s="33"/>
      <c r="I219" s="81" t="s">
        <v>1459</v>
      </c>
    </row>
    <row r="220" spans="1:9" s="18" customFormat="1" x14ac:dyDescent="0.2">
      <c r="A220" s="101" t="s">
        <v>422</v>
      </c>
      <c r="B220" s="97" t="s">
        <v>423</v>
      </c>
      <c r="C220" s="26"/>
      <c r="D220" s="247">
        <f t="shared" si="30"/>
        <v>0</v>
      </c>
      <c r="E220" s="27" t="s">
        <v>19</v>
      </c>
      <c r="F220" s="28">
        <f t="shared" si="31"/>
        <v>0</v>
      </c>
      <c r="G220" s="248">
        <v>0</v>
      </c>
      <c r="H220" s="33"/>
      <c r="I220" s="81" t="s">
        <v>1459</v>
      </c>
    </row>
    <row r="221" spans="1:9" s="18" customFormat="1" x14ac:dyDescent="0.2">
      <c r="A221" s="101" t="s">
        <v>424</v>
      </c>
      <c r="B221" s="97" t="s">
        <v>425</v>
      </c>
      <c r="C221" s="26"/>
      <c r="D221" s="247">
        <f t="shared" si="30"/>
        <v>0</v>
      </c>
      <c r="E221" s="27" t="s">
        <v>19</v>
      </c>
      <c r="F221" s="28">
        <f t="shared" si="31"/>
        <v>0</v>
      </c>
      <c r="G221" s="248">
        <v>0</v>
      </c>
      <c r="H221" s="33"/>
      <c r="I221" s="81" t="s">
        <v>1459</v>
      </c>
    </row>
    <row r="222" spans="1:9" s="18" customFormat="1" x14ac:dyDescent="0.2">
      <c r="A222" s="101" t="s">
        <v>426</v>
      </c>
      <c r="B222" s="97" t="s">
        <v>427</v>
      </c>
      <c r="C222" s="26"/>
      <c r="D222" s="247"/>
      <c r="E222" s="27" t="s">
        <v>1167</v>
      </c>
      <c r="F222" s="28">
        <f t="shared" si="31"/>
        <v>0</v>
      </c>
      <c r="G222" s="248">
        <v>0</v>
      </c>
      <c r="H222" s="33"/>
      <c r="I222" s="81" t="s">
        <v>1168</v>
      </c>
    </row>
    <row r="223" spans="1:9" s="18" customFormat="1" x14ac:dyDescent="0.2">
      <c r="A223" s="101" t="s">
        <v>428</v>
      </c>
      <c r="B223" s="97" t="s">
        <v>429</v>
      </c>
      <c r="C223" s="26"/>
      <c r="D223" s="247">
        <f t="shared" ref="D223:D228" si="32">C$3</f>
        <v>0</v>
      </c>
      <c r="E223" s="27" t="s">
        <v>19</v>
      </c>
      <c r="F223" s="28">
        <f t="shared" si="31"/>
        <v>0</v>
      </c>
      <c r="G223" s="248">
        <v>0</v>
      </c>
      <c r="H223" s="33"/>
      <c r="I223" s="81" t="s">
        <v>1459</v>
      </c>
    </row>
    <row r="224" spans="1:9" s="18" customFormat="1" x14ac:dyDescent="0.2">
      <c r="A224" s="101" t="s">
        <v>430</v>
      </c>
      <c r="B224" s="97" t="s">
        <v>431</v>
      </c>
      <c r="C224" s="26"/>
      <c r="D224" s="247">
        <f t="shared" si="32"/>
        <v>0</v>
      </c>
      <c r="E224" s="27" t="s">
        <v>19</v>
      </c>
      <c r="F224" s="28">
        <f t="shared" si="31"/>
        <v>0</v>
      </c>
      <c r="G224" s="248">
        <v>0</v>
      </c>
      <c r="H224" s="33"/>
      <c r="I224" s="81" t="s">
        <v>1459</v>
      </c>
    </row>
    <row r="225" spans="1:9" s="18" customFormat="1" x14ac:dyDescent="0.2">
      <c r="A225" s="101" t="s">
        <v>432</v>
      </c>
      <c r="B225" s="97" t="s">
        <v>433</v>
      </c>
      <c r="C225" s="26"/>
      <c r="D225" s="247">
        <f t="shared" si="32"/>
        <v>0</v>
      </c>
      <c r="E225" s="27" t="s">
        <v>19</v>
      </c>
      <c r="F225" s="28">
        <f t="shared" si="31"/>
        <v>0</v>
      </c>
      <c r="G225" s="248">
        <v>0</v>
      </c>
      <c r="H225" s="33"/>
      <c r="I225" s="81" t="s">
        <v>1459</v>
      </c>
    </row>
    <row r="226" spans="1:9" s="18" customFormat="1" x14ac:dyDescent="0.2">
      <c r="A226" s="101" t="s">
        <v>434</v>
      </c>
      <c r="B226" s="97" t="s">
        <v>435</v>
      </c>
      <c r="C226" s="26"/>
      <c r="D226" s="247">
        <f t="shared" si="32"/>
        <v>0</v>
      </c>
      <c r="E226" s="27" t="s">
        <v>19</v>
      </c>
      <c r="F226" s="28">
        <f t="shared" si="31"/>
        <v>0</v>
      </c>
      <c r="G226" s="248">
        <v>0</v>
      </c>
      <c r="H226" s="33"/>
      <c r="I226" s="81" t="s">
        <v>1459</v>
      </c>
    </row>
    <row r="227" spans="1:9" s="18" customFormat="1" x14ac:dyDescent="0.2">
      <c r="A227" s="101" t="s">
        <v>436</v>
      </c>
      <c r="B227" s="97" t="s">
        <v>437</v>
      </c>
      <c r="C227" s="26"/>
      <c r="D227" s="247">
        <f t="shared" si="32"/>
        <v>0</v>
      </c>
      <c r="E227" s="27" t="s">
        <v>19</v>
      </c>
      <c r="F227" s="28">
        <f t="shared" si="31"/>
        <v>0</v>
      </c>
      <c r="G227" s="248">
        <v>0</v>
      </c>
      <c r="H227" s="33"/>
      <c r="I227" s="81" t="s">
        <v>1459</v>
      </c>
    </row>
    <row r="228" spans="1:9" s="18" customFormat="1" x14ac:dyDescent="0.2">
      <c r="A228" s="101" t="s">
        <v>438</v>
      </c>
      <c r="B228" s="97" t="s">
        <v>439</v>
      </c>
      <c r="C228" s="26"/>
      <c r="D228" s="247">
        <f t="shared" si="32"/>
        <v>0</v>
      </c>
      <c r="E228" s="27" t="s">
        <v>19</v>
      </c>
      <c r="F228" s="28">
        <f t="shared" si="31"/>
        <v>0</v>
      </c>
      <c r="G228" s="248">
        <v>0</v>
      </c>
      <c r="H228" s="33"/>
      <c r="I228" s="81" t="s">
        <v>1459</v>
      </c>
    </row>
    <row r="229" spans="1:9" s="18" customFormat="1" x14ac:dyDescent="0.2">
      <c r="A229" s="101" t="s">
        <v>440</v>
      </c>
      <c r="B229" s="97" t="s">
        <v>441</v>
      </c>
      <c r="C229" s="26"/>
      <c r="D229" s="247"/>
      <c r="E229" s="27" t="s">
        <v>1165</v>
      </c>
      <c r="F229" s="28">
        <f t="shared" si="31"/>
        <v>0</v>
      </c>
      <c r="G229" s="248">
        <v>0</v>
      </c>
      <c r="H229" s="33"/>
      <c r="I229" s="81" t="s">
        <v>1169</v>
      </c>
    </row>
    <row r="230" spans="1:9" s="18" customFormat="1" x14ac:dyDescent="0.2">
      <c r="A230" s="101" t="s">
        <v>442</v>
      </c>
      <c r="B230" s="97" t="s">
        <v>443</v>
      </c>
      <c r="C230" s="26"/>
      <c r="D230" s="247"/>
      <c r="E230" s="27" t="s">
        <v>1166</v>
      </c>
      <c r="F230" s="28">
        <f t="shared" si="31"/>
        <v>0</v>
      </c>
      <c r="G230" s="248">
        <v>0</v>
      </c>
      <c r="H230" s="33"/>
      <c r="I230" s="81" t="s">
        <v>1170</v>
      </c>
    </row>
    <row r="231" spans="1:9" s="18" customFormat="1" x14ac:dyDescent="0.2">
      <c r="A231" s="101" t="s">
        <v>444</v>
      </c>
      <c r="B231" s="97" t="s">
        <v>445</v>
      </c>
      <c r="C231" s="26"/>
      <c r="D231" s="247">
        <f t="shared" ref="D231:D239" si="33">C$3</f>
        <v>0</v>
      </c>
      <c r="E231" s="27" t="s">
        <v>19</v>
      </c>
      <c r="F231" s="28">
        <f t="shared" si="31"/>
        <v>0</v>
      </c>
      <c r="G231" s="248">
        <v>0</v>
      </c>
      <c r="H231" s="33"/>
      <c r="I231" s="81" t="s">
        <v>1459</v>
      </c>
    </row>
    <row r="232" spans="1:9" s="18" customFormat="1" x14ac:dyDescent="0.2">
      <c r="A232" s="101" t="s">
        <v>446</v>
      </c>
      <c r="B232" s="97" t="s">
        <v>447</v>
      </c>
      <c r="C232" s="26"/>
      <c r="D232" s="247">
        <f t="shared" si="33"/>
        <v>0</v>
      </c>
      <c r="E232" s="27" t="s">
        <v>19</v>
      </c>
      <c r="F232" s="28">
        <f t="shared" si="31"/>
        <v>0</v>
      </c>
      <c r="G232" s="248">
        <v>0</v>
      </c>
      <c r="H232" s="33"/>
      <c r="I232" s="81" t="s">
        <v>1459</v>
      </c>
    </row>
    <row r="233" spans="1:9" s="18" customFormat="1" x14ac:dyDescent="0.2">
      <c r="A233" s="101" t="s">
        <v>448</v>
      </c>
      <c r="B233" s="97" t="s">
        <v>449</v>
      </c>
      <c r="C233" s="26"/>
      <c r="D233" s="247">
        <f t="shared" si="33"/>
        <v>0</v>
      </c>
      <c r="E233" s="27" t="s">
        <v>19</v>
      </c>
      <c r="F233" s="28">
        <f t="shared" si="31"/>
        <v>0</v>
      </c>
      <c r="G233" s="248">
        <v>0</v>
      </c>
      <c r="H233" s="33"/>
      <c r="I233" s="81" t="s">
        <v>1459</v>
      </c>
    </row>
    <row r="234" spans="1:9" s="18" customFormat="1" x14ac:dyDescent="0.2">
      <c r="A234" s="101" t="s">
        <v>450</v>
      </c>
      <c r="B234" s="97" t="s">
        <v>451</v>
      </c>
      <c r="C234" s="26"/>
      <c r="D234" s="247">
        <f t="shared" si="33"/>
        <v>0</v>
      </c>
      <c r="E234" s="27" t="s">
        <v>19</v>
      </c>
      <c r="F234" s="28">
        <f t="shared" si="31"/>
        <v>0</v>
      </c>
      <c r="G234" s="248">
        <v>0</v>
      </c>
      <c r="H234" s="33"/>
      <c r="I234" s="81" t="s">
        <v>1459</v>
      </c>
    </row>
    <row r="235" spans="1:9" s="18" customFormat="1" x14ac:dyDescent="0.2">
      <c r="A235" s="101" t="s">
        <v>452</v>
      </c>
      <c r="B235" s="97" t="s">
        <v>453</v>
      </c>
      <c r="C235" s="26"/>
      <c r="D235" s="247">
        <f t="shared" si="33"/>
        <v>0</v>
      </c>
      <c r="E235" s="27" t="s">
        <v>19</v>
      </c>
      <c r="F235" s="28">
        <f t="shared" si="31"/>
        <v>0</v>
      </c>
      <c r="G235" s="248">
        <v>0</v>
      </c>
      <c r="H235" s="33"/>
      <c r="I235" s="81" t="s">
        <v>1459</v>
      </c>
    </row>
    <row r="236" spans="1:9" s="18" customFormat="1" x14ac:dyDescent="0.2">
      <c r="A236" s="101" t="s">
        <v>454</v>
      </c>
      <c r="B236" s="97" t="s">
        <v>455</v>
      </c>
      <c r="C236" s="26"/>
      <c r="D236" s="247">
        <f t="shared" si="33"/>
        <v>0</v>
      </c>
      <c r="E236" s="27" t="s">
        <v>19</v>
      </c>
      <c r="F236" s="28">
        <f t="shared" si="31"/>
        <v>0</v>
      </c>
      <c r="G236" s="248">
        <v>0</v>
      </c>
      <c r="H236" s="33"/>
      <c r="I236" s="81" t="s">
        <v>1459</v>
      </c>
    </row>
    <row r="237" spans="1:9" s="18" customFormat="1" x14ac:dyDescent="0.2">
      <c r="A237" s="101" t="s">
        <v>456</v>
      </c>
      <c r="B237" s="97" t="s">
        <v>457</v>
      </c>
      <c r="C237" s="26"/>
      <c r="D237" s="247">
        <f t="shared" si="33"/>
        <v>0</v>
      </c>
      <c r="E237" s="27" t="s">
        <v>19</v>
      </c>
      <c r="F237" s="28">
        <f t="shared" si="31"/>
        <v>0</v>
      </c>
      <c r="G237" s="248">
        <v>0</v>
      </c>
      <c r="H237" s="33"/>
      <c r="I237" s="81" t="s">
        <v>1459</v>
      </c>
    </row>
    <row r="238" spans="1:9" s="18" customFormat="1" x14ac:dyDescent="0.2">
      <c r="A238" s="101" t="s">
        <v>458</v>
      </c>
      <c r="B238" s="97" t="s">
        <v>459</v>
      </c>
      <c r="C238" s="26"/>
      <c r="D238" s="247">
        <f t="shared" si="33"/>
        <v>0</v>
      </c>
      <c r="E238" s="27" t="s">
        <v>19</v>
      </c>
      <c r="F238" s="28">
        <f t="shared" si="31"/>
        <v>0</v>
      </c>
      <c r="G238" s="248">
        <v>0</v>
      </c>
      <c r="H238" s="33"/>
      <c r="I238" s="81" t="s">
        <v>1459</v>
      </c>
    </row>
    <row r="239" spans="1:9" s="18" customFormat="1" x14ac:dyDescent="0.2">
      <c r="A239" s="101" t="s">
        <v>460</v>
      </c>
      <c r="B239" s="97" t="s">
        <v>461</v>
      </c>
      <c r="C239" s="26"/>
      <c r="D239" s="247">
        <f t="shared" si="33"/>
        <v>0</v>
      </c>
      <c r="E239" s="27" t="s">
        <v>19</v>
      </c>
      <c r="F239" s="28">
        <f t="shared" si="31"/>
        <v>0</v>
      </c>
      <c r="G239" s="248">
        <v>0</v>
      </c>
      <c r="H239" s="33"/>
      <c r="I239" s="81" t="s">
        <v>1459</v>
      </c>
    </row>
    <row r="240" spans="1:9" s="18" customFormat="1" ht="13.5" thickBot="1" x14ac:dyDescent="0.25">
      <c r="A240" s="108"/>
      <c r="B240" s="97"/>
      <c r="C240" s="26"/>
      <c r="D240" s="247"/>
      <c r="E240" s="27"/>
      <c r="F240" s="28"/>
      <c r="G240" s="248"/>
      <c r="H240" s="33"/>
      <c r="I240" s="81"/>
    </row>
    <row r="241" spans="1:9" s="18" customFormat="1" ht="13.5" thickBot="1" x14ac:dyDescent="0.25">
      <c r="A241" s="102"/>
      <c r="B241" s="98"/>
      <c r="C241" s="22" t="str">
        <f>"SUBTOTAL "&amp;B217</f>
        <v>SUBTOTAL EQUIPMENT:</v>
      </c>
      <c r="D241" s="19"/>
      <c r="E241" s="20"/>
      <c r="F241" s="21"/>
      <c r="G241" s="23">
        <f ca="1">SUM(OFFSET(G216,1,0):OFFSET(G241,-1,0))</f>
        <v>0</v>
      </c>
      <c r="H241" s="33"/>
      <c r="I241" s="81"/>
    </row>
    <row r="242" spans="1:9" s="18" customFormat="1" x14ac:dyDescent="0.2">
      <c r="A242" s="100" t="s">
        <v>462</v>
      </c>
      <c r="B242" s="40" t="s">
        <v>930</v>
      </c>
      <c r="C242" s="40"/>
      <c r="D242" s="36"/>
      <c r="E242" s="37"/>
      <c r="F242" s="38"/>
      <c r="G242" s="39"/>
      <c r="H242" s="33"/>
      <c r="I242" s="81"/>
    </row>
    <row r="243" spans="1:9" s="18" customFormat="1" x14ac:dyDescent="0.2">
      <c r="A243" s="101" t="s">
        <v>463</v>
      </c>
      <c r="B243" s="97" t="s">
        <v>464</v>
      </c>
      <c r="C243" s="26"/>
      <c r="D243" s="247">
        <f t="shared" ref="D243" si="34">C$3</f>
        <v>0</v>
      </c>
      <c r="E243" s="27" t="s">
        <v>19</v>
      </c>
      <c r="F243" s="28">
        <f t="shared" ref="F243" si="35">IF(D243&lt;=0,0,G243/D243)</f>
        <v>0</v>
      </c>
      <c r="G243" s="248">
        <v>0</v>
      </c>
      <c r="H243" s="33"/>
      <c r="I243" s="81" t="s">
        <v>1459</v>
      </c>
    </row>
    <row r="244" spans="1:9" s="18" customFormat="1" x14ac:dyDescent="0.2">
      <c r="A244" s="101" t="s">
        <v>465</v>
      </c>
      <c r="B244" s="97" t="s">
        <v>466</v>
      </c>
      <c r="C244" s="26"/>
      <c r="D244" s="247"/>
      <c r="E244" s="27" t="s">
        <v>1171</v>
      </c>
      <c r="F244" s="28">
        <f t="shared" ref="F244:F262" si="36">IF(D244&lt;=0,0,G244/D244)</f>
        <v>0</v>
      </c>
      <c r="G244" s="248">
        <v>0</v>
      </c>
      <c r="H244" s="33"/>
      <c r="I244" s="81" t="s">
        <v>1182</v>
      </c>
    </row>
    <row r="245" spans="1:9" s="18" customFormat="1" x14ac:dyDescent="0.2">
      <c r="A245" s="101" t="s">
        <v>467</v>
      </c>
      <c r="B245" s="97" t="s">
        <v>468</v>
      </c>
      <c r="C245" s="26"/>
      <c r="D245" s="247"/>
      <c r="E245" s="27" t="s">
        <v>1172</v>
      </c>
      <c r="F245" s="28">
        <f t="shared" si="36"/>
        <v>0</v>
      </c>
      <c r="G245" s="248">
        <v>0</v>
      </c>
      <c r="H245" s="33"/>
      <c r="I245" s="81" t="s">
        <v>1183</v>
      </c>
    </row>
    <row r="246" spans="1:9" s="18" customFormat="1" x14ac:dyDescent="0.2">
      <c r="A246" s="101" t="s">
        <v>469</v>
      </c>
      <c r="B246" s="97" t="s">
        <v>470</v>
      </c>
      <c r="C246" s="26"/>
      <c r="D246" s="247"/>
      <c r="E246" s="27" t="s">
        <v>1173</v>
      </c>
      <c r="F246" s="28">
        <f t="shared" si="36"/>
        <v>0</v>
      </c>
      <c r="G246" s="248">
        <v>0</v>
      </c>
      <c r="H246" s="33"/>
      <c r="I246" s="81" t="s">
        <v>1184</v>
      </c>
    </row>
    <row r="247" spans="1:9" s="18" customFormat="1" x14ac:dyDescent="0.2">
      <c r="A247" s="101" t="s">
        <v>471</v>
      </c>
      <c r="B247" s="97" t="s">
        <v>472</v>
      </c>
      <c r="C247" s="26"/>
      <c r="D247" s="247"/>
      <c r="E247" s="27" t="s">
        <v>1174</v>
      </c>
      <c r="F247" s="28">
        <f t="shared" si="36"/>
        <v>0</v>
      </c>
      <c r="G247" s="248">
        <v>0</v>
      </c>
      <c r="H247" s="33"/>
      <c r="I247" s="81" t="s">
        <v>1185</v>
      </c>
    </row>
    <row r="248" spans="1:9" s="18" customFormat="1" x14ac:dyDescent="0.2">
      <c r="A248" s="101" t="s">
        <v>473</v>
      </c>
      <c r="B248" s="97" t="s">
        <v>474</v>
      </c>
      <c r="C248" s="26"/>
      <c r="D248" s="247"/>
      <c r="E248" s="27" t="s">
        <v>1175</v>
      </c>
      <c r="F248" s="28">
        <f t="shared" si="36"/>
        <v>0</v>
      </c>
      <c r="G248" s="248">
        <v>0</v>
      </c>
      <c r="H248" s="33"/>
      <c r="I248" s="81" t="s">
        <v>1186</v>
      </c>
    </row>
    <row r="249" spans="1:9" s="18" customFormat="1" x14ac:dyDescent="0.2">
      <c r="A249" s="101" t="s">
        <v>475</v>
      </c>
      <c r="B249" s="97" t="s">
        <v>476</v>
      </c>
      <c r="C249" s="26"/>
      <c r="D249" s="247">
        <f t="shared" ref="D249" si="37">C$3</f>
        <v>0</v>
      </c>
      <c r="E249" s="27" t="s">
        <v>19</v>
      </c>
      <c r="F249" s="28">
        <f t="shared" si="36"/>
        <v>0</v>
      </c>
      <c r="G249" s="248">
        <v>0</v>
      </c>
      <c r="H249" s="33"/>
      <c r="I249" s="81" t="s">
        <v>1459</v>
      </c>
    </row>
    <row r="250" spans="1:9" s="18" customFormat="1" x14ac:dyDescent="0.2">
      <c r="A250" s="101" t="s">
        <v>477</v>
      </c>
      <c r="B250" s="97" t="s">
        <v>478</v>
      </c>
      <c r="C250" s="26"/>
      <c r="D250" s="247"/>
      <c r="E250" s="27" t="s">
        <v>1176</v>
      </c>
      <c r="F250" s="28">
        <f t="shared" si="36"/>
        <v>0</v>
      </c>
      <c r="G250" s="248">
        <v>0</v>
      </c>
      <c r="H250" s="33"/>
      <c r="I250" s="81" t="s">
        <v>1187</v>
      </c>
    </row>
    <row r="251" spans="1:9" s="18" customFormat="1" x14ac:dyDescent="0.2">
      <c r="A251" s="101" t="s">
        <v>479</v>
      </c>
      <c r="B251" s="97" t="s">
        <v>480</v>
      </c>
      <c r="C251" s="26"/>
      <c r="D251" s="247"/>
      <c r="E251" s="27" t="s">
        <v>1177</v>
      </c>
      <c r="F251" s="28">
        <f t="shared" si="36"/>
        <v>0</v>
      </c>
      <c r="G251" s="248">
        <v>0</v>
      </c>
      <c r="H251" s="33"/>
      <c r="I251" s="81" t="s">
        <v>1188</v>
      </c>
    </row>
    <row r="252" spans="1:9" s="18" customFormat="1" x14ac:dyDescent="0.2">
      <c r="A252" s="101" t="s">
        <v>481</v>
      </c>
      <c r="B252" s="97" t="s">
        <v>482</v>
      </c>
      <c r="C252" s="26"/>
      <c r="D252" s="247"/>
      <c r="E252" s="27" t="s">
        <v>1178</v>
      </c>
      <c r="F252" s="28">
        <f t="shared" si="36"/>
        <v>0</v>
      </c>
      <c r="G252" s="248">
        <v>0</v>
      </c>
      <c r="H252" s="33"/>
      <c r="I252" s="81" t="s">
        <v>1189</v>
      </c>
    </row>
    <row r="253" spans="1:9" s="18" customFormat="1" x14ac:dyDescent="0.2">
      <c r="A253" s="101" t="s">
        <v>483</v>
      </c>
      <c r="B253" s="97" t="s">
        <v>484</v>
      </c>
      <c r="C253" s="26"/>
      <c r="D253" s="247"/>
      <c r="E253" s="27" t="s">
        <v>1179</v>
      </c>
      <c r="F253" s="28">
        <f t="shared" si="36"/>
        <v>0</v>
      </c>
      <c r="G253" s="248">
        <v>0</v>
      </c>
      <c r="H253" s="33"/>
      <c r="I253" s="81" t="s">
        <v>1190</v>
      </c>
    </row>
    <row r="254" spans="1:9" s="18" customFormat="1" x14ac:dyDescent="0.2">
      <c r="A254" s="101" t="s">
        <v>485</v>
      </c>
      <c r="B254" s="97" t="s">
        <v>486</v>
      </c>
      <c r="C254" s="26"/>
      <c r="D254" s="247"/>
      <c r="E254" s="27" t="s">
        <v>1180</v>
      </c>
      <c r="F254" s="28">
        <f t="shared" si="36"/>
        <v>0</v>
      </c>
      <c r="G254" s="248">
        <v>0</v>
      </c>
      <c r="H254" s="33"/>
      <c r="I254" s="81" t="s">
        <v>1191</v>
      </c>
    </row>
    <row r="255" spans="1:9" s="18" customFormat="1" x14ac:dyDescent="0.2">
      <c r="A255" s="101" t="s">
        <v>487</v>
      </c>
      <c r="B255" s="97" t="s">
        <v>488</v>
      </c>
      <c r="C255" s="26"/>
      <c r="D255" s="247">
        <f t="shared" ref="D255" si="38">C$3</f>
        <v>0</v>
      </c>
      <c r="E255" s="27" t="s">
        <v>19</v>
      </c>
      <c r="F255" s="28">
        <f t="shared" si="36"/>
        <v>0</v>
      </c>
      <c r="G255" s="248">
        <v>0</v>
      </c>
      <c r="H255" s="33"/>
      <c r="I255" s="81" t="s">
        <v>1459</v>
      </c>
    </row>
    <row r="256" spans="1:9" s="18" customFormat="1" x14ac:dyDescent="0.2">
      <c r="A256" s="101" t="s">
        <v>489</v>
      </c>
      <c r="B256" s="97" t="s">
        <v>490</v>
      </c>
      <c r="C256" s="26"/>
      <c r="D256" s="247"/>
      <c r="E256" s="27" t="s">
        <v>952</v>
      </c>
      <c r="F256" s="28">
        <f t="shared" si="36"/>
        <v>0</v>
      </c>
      <c r="G256" s="248">
        <v>0</v>
      </c>
      <c r="H256" s="33"/>
      <c r="I256" s="81" t="s">
        <v>1192</v>
      </c>
    </row>
    <row r="257" spans="1:9" s="18" customFormat="1" x14ac:dyDescent="0.2">
      <c r="A257" s="101" t="s">
        <v>491</v>
      </c>
      <c r="B257" s="97" t="s">
        <v>492</v>
      </c>
      <c r="C257" s="26"/>
      <c r="D257" s="247">
        <f t="shared" ref="D257" si="39">C$3</f>
        <v>0</v>
      </c>
      <c r="E257" s="27" t="s">
        <v>19</v>
      </c>
      <c r="F257" s="28">
        <f t="shared" si="36"/>
        <v>0</v>
      </c>
      <c r="G257" s="248">
        <v>0</v>
      </c>
      <c r="H257" s="33"/>
      <c r="I257" s="81" t="s">
        <v>1459</v>
      </c>
    </row>
    <row r="258" spans="1:9" s="18" customFormat="1" x14ac:dyDescent="0.2">
      <c r="A258" s="101" t="s">
        <v>493</v>
      </c>
      <c r="B258" s="97" t="s">
        <v>494</v>
      </c>
      <c r="C258" s="26"/>
      <c r="D258" s="247"/>
      <c r="E258" s="27" t="s">
        <v>1161</v>
      </c>
      <c r="F258" s="28">
        <f t="shared" si="36"/>
        <v>0</v>
      </c>
      <c r="G258" s="248">
        <v>0</v>
      </c>
      <c r="H258" s="33"/>
      <c r="I258" s="81" t="s">
        <v>1193</v>
      </c>
    </row>
    <row r="259" spans="1:9" s="18" customFormat="1" x14ac:dyDescent="0.2">
      <c r="A259" s="101" t="s">
        <v>495</v>
      </c>
      <c r="B259" s="97" t="s">
        <v>496</v>
      </c>
      <c r="C259" s="26"/>
      <c r="D259" s="247"/>
      <c r="E259" s="27" t="s">
        <v>1161</v>
      </c>
      <c r="F259" s="28">
        <f t="shared" si="36"/>
        <v>0</v>
      </c>
      <c r="G259" s="248">
        <v>0</v>
      </c>
      <c r="H259" s="33"/>
      <c r="I259" s="81" t="s">
        <v>1193</v>
      </c>
    </row>
    <row r="260" spans="1:9" s="18" customFormat="1" x14ac:dyDescent="0.2">
      <c r="A260" s="101" t="s">
        <v>497</v>
      </c>
      <c r="B260" s="97" t="s">
        <v>498</v>
      </c>
      <c r="C260" s="26"/>
      <c r="D260" s="247"/>
      <c r="E260" s="27" t="s">
        <v>1161</v>
      </c>
      <c r="F260" s="28">
        <f t="shared" si="36"/>
        <v>0</v>
      </c>
      <c r="G260" s="248">
        <v>0</v>
      </c>
      <c r="H260" s="33"/>
      <c r="I260" s="81" t="s">
        <v>1193</v>
      </c>
    </row>
    <row r="261" spans="1:9" s="18" customFormat="1" x14ac:dyDescent="0.2">
      <c r="A261" s="101" t="s">
        <v>499</v>
      </c>
      <c r="B261" s="97" t="s">
        <v>500</v>
      </c>
      <c r="C261" s="26"/>
      <c r="D261" s="247"/>
      <c r="E261" s="27" t="s">
        <v>1181</v>
      </c>
      <c r="F261" s="28">
        <f t="shared" si="36"/>
        <v>0</v>
      </c>
      <c r="G261" s="248">
        <v>0</v>
      </c>
      <c r="H261" s="33"/>
      <c r="I261" s="81" t="s">
        <v>1194</v>
      </c>
    </row>
    <row r="262" spans="1:9" s="18" customFormat="1" x14ac:dyDescent="0.2">
      <c r="A262" s="101" t="s">
        <v>501</v>
      </c>
      <c r="B262" s="97" t="s">
        <v>502</v>
      </c>
      <c r="C262" s="26"/>
      <c r="D262" s="247">
        <f t="shared" ref="D262" si="40">C$3</f>
        <v>0</v>
      </c>
      <c r="E262" s="27" t="s">
        <v>19</v>
      </c>
      <c r="F262" s="28">
        <f t="shared" si="36"/>
        <v>0</v>
      </c>
      <c r="G262" s="248">
        <v>0</v>
      </c>
      <c r="H262" s="33"/>
      <c r="I262" s="81" t="s">
        <v>1459</v>
      </c>
    </row>
    <row r="263" spans="1:9" s="18" customFormat="1" ht="13.5" thickBot="1" x14ac:dyDescent="0.25">
      <c r="A263" s="108"/>
      <c r="B263" s="97"/>
      <c r="C263" s="26"/>
      <c r="D263" s="247"/>
      <c r="E263" s="27"/>
      <c r="F263" s="28"/>
      <c r="G263" s="248"/>
      <c r="H263" s="33"/>
      <c r="I263" s="81"/>
    </row>
    <row r="264" spans="1:9" s="18" customFormat="1" ht="13.5" thickBot="1" x14ac:dyDescent="0.25">
      <c r="A264" s="102"/>
      <c r="B264" s="98"/>
      <c r="C264" s="22" t="str">
        <f>"SUBTOTAL "&amp;B242</f>
        <v>SUBTOTAL FURNISHINGS:</v>
      </c>
      <c r="D264" s="19"/>
      <c r="E264" s="20"/>
      <c r="F264" s="21"/>
      <c r="G264" s="23">
        <f ca="1">SUM(OFFSET(G241,1,0):OFFSET(G264,-1,0))</f>
        <v>0</v>
      </c>
      <c r="H264" s="33"/>
      <c r="I264" s="81"/>
    </row>
    <row r="265" spans="1:9" s="18" customFormat="1" x14ac:dyDescent="0.2">
      <c r="A265" s="100" t="s">
        <v>503</v>
      </c>
      <c r="B265" s="40" t="s">
        <v>931</v>
      </c>
      <c r="C265" s="40"/>
      <c r="D265" s="36"/>
      <c r="E265" s="37"/>
      <c r="F265" s="38"/>
      <c r="G265" s="39"/>
      <c r="H265" s="33"/>
      <c r="I265" s="81"/>
    </row>
    <row r="266" spans="1:9" s="18" customFormat="1" x14ac:dyDescent="0.2">
      <c r="A266" s="101" t="s">
        <v>504</v>
      </c>
      <c r="B266" s="97" t="s">
        <v>505</v>
      </c>
      <c r="C266" s="26"/>
      <c r="D266" s="247"/>
      <c r="E266" s="27" t="s">
        <v>1195</v>
      </c>
      <c r="F266" s="28">
        <f t="shared" ref="F266:F274" si="41">IF(D266&lt;=0,0,G266/D266)</f>
        <v>0</v>
      </c>
      <c r="G266" s="248">
        <v>0</v>
      </c>
      <c r="H266" s="33"/>
      <c r="I266" s="81" t="s">
        <v>1202</v>
      </c>
    </row>
    <row r="267" spans="1:9" s="18" customFormat="1" x14ac:dyDescent="0.2">
      <c r="A267" s="101" t="s">
        <v>506</v>
      </c>
      <c r="B267" s="97" t="s">
        <v>507</v>
      </c>
      <c r="C267" s="26"/>
      <c r="D267" s="247">
        <f t="shared" ref="D267" si="42">C$3</f>
        <v>0</v>
      </c>
      <c r="E267" s="27" t="s">
        <v>19</v>
      </c>
      <c r="F267" s="28">
        <f t="shared" si="41"/>
        <v>0</v>
      </c>
      <c r="G267" s="248">
        <v>0</v>
      </c>
      <c r="H267" s="33"/>
      <c r="I267" s="81" t="s">
        <v>1459</v>
      </c>
    </row>
    <row r="268" spans="1:9" s="18" customFormat="1" x14ac:dyDescent="0.2">
      <c r="A268" s="101" t="s">
        <v>508</v>
      </c>
      <c r="B268" s="97" t="s">
        <v>509</v>
      </c>
      <c r="C268" s="26"/>
      <c r="D268" s="247"/>
      <c r="E268" s="27" t="s">
        <v>1196</v>
      </c>
      <c r="F268" s="28">
        <f t="shared" si="41"/>
        <v>0</v>
      </c>
      <c r="G268" s="248">
        <v>0</v>
      </c>
      <c r="H268" s="33"/>
      <c r="I268" s="81" t="s">
        <v>1203</v>
      </c>
    </row>
    <row r="269" spans="1:9" s="18" customFormat="1" x14ac:dyDescent="0.2">
      <c r="A269" s="101" t="s">
        <v>510</v>
      </c>
      <c r="B269" s="97" t="s">
        <v>511</v>
      </c>
      <c r="C269" s="26"/>
      <c r="D269" s="247"/>
      <c r="E269" s="27" t="s">
        <v>1197</v>
      </c>
      <c r="F269" s="28">
        <f t="shared" si="41"/>
        <v>0</v>
      </c>
      <c r="G269" s="248">
        <v>0</v>
      </c>
      <c r="H269" s="33"/>
      <c r="I269" s="81" t="s">
        <v>1204</v>
      </c>
    </row>
    <row r="270" spans="1:9" s="18" customFormat="1" x14ac:dyDescent="0.2">
      <c r="A270" s="101" t="s">
        <v>512</v>
      </c>
      <c r="B270" s="97" t="s">
        <v>513</v>
      </c>
      <c r="C270" s="26"/>
      <c r="D270" s="247"/>
      <c r="E270" s="27" t="s">
        <v>1200</v>
      </c>
      <c r="F270" s="28">
        <f t="shared" si="41"/>
        <v>0</v>
      </c>
      <c r="G270" s="248">
        <v>0</v>
      </c>
      <c r="H270" s="33"/>
      <c r="I270" s="81" t="s">
        <v>1205</v>
      </c>
    </row>
    <row r="271" spans="1:9" s="18" customFormat="1" x14ac:dyDescent="0.2">
      <c r="A271" s="101" t="s">
        <v>514</v>
      </c>
      <c r="B271" s="97" t="s">
        <v>515</v>
      </c>
      <c r="C271" s="26"/>
      <c r="D271" s="247"/>
      <c r="E271" s="27" t="s">
        <v>1199</v>
      </c>
      <c r="F271" s="28">
        <f t="shared" si="41"/>
        <v>0</v>
      </c>
      <c r="G271" s="248">
        <v>0</v>
      </c>
      <c r="H271" s="33"/>
      <c r="I271" s="81" t="s">
        <v>1206</v>
      </c>
    </row>
    <row r="272" spans="1:9" s="18" customFormat="1" x14ac:dyDescent="0.2">
      <c r="A272" s="101" t="s">
        <v>516</v>
      </c>
      <c r="B272" s="97" t="s">
        <v>517</v>
      </c>
      <c r="C272" s="26"/>
      <c r="D272" s="247"/>
      <c r="E272" s="27" t="s">
        <v>1198</v>
      </c>
      <c r="F272" s="28">
        <f t="shared" si="41"/>
        <v>0</v>
      </c>
      <c r="G272" s="248">
        <v>0</v>
      </c>
      <c r="H272" s="33"/>
      <c r="I272" s="81" t="s">
        <v>1207</v>
      </c>
    </row>
    <row r="273" spans="1:9" s="18" customFormat="1" x14ac:dyDescent="0.2">
      <c r="A273" s="101" t="s">
        <v>518</v>
      </c>
      <c r="B273" s="97" t="s">
        <v>519</v>
      </c>
      <c r="C273" s="26"/>
      <c r="D273" s="247"/>
      <c r="E273" s="27" t="s">
        <v>1201</v>
      </c>
      <c r="F273" s="28">
        <f t="shared" si="41"/>
        <v>0</v>
      </c>
      <c r="G273" s="248">
        <v>0</v>
      </c>
      <c r="H273" s="33"/>
      <c r="I273" s="81" t="s">
        <v>1208</v>
      </c>
    </row>
    <row r="274" spans="1:9" s="18" customFormat="1" x14ac:dyDescent="0.2">
      <c r="A274" s="101" t="s">
        <v>520</v>
      </c>
      <c r="B274" s="97" t="s">
        <v>521</v>
      </c>
      <c r="C274" s="26"/>
      <c r="D274" s="247"/>
      <c r="E274" s="27" t="s">
        <v>1006</v>
      </c>
      <c r="F274" s="28">
        <f t="shared" si="41"/>
        <v>0</v>
      </c>
      <c r="G274" s="248">
        <v>0</v>
      </c>
      <c r="H274" s="33"/>
      <c r="I274" s="81" t="s">
        <v>1209</v>
      </c>
    </row>
    <row r="275" spans="1:9" s="18" customFormat="1" ht="13.5" thickBot="1" x14ac:dyDescent="0.25">
      <c r="A275" s="108"/>
      <c r="B275" s="97"/>
      <c r="C275" s="26"/>
      <c r="D275" s="247"/>
      <c r="E275" s="27"/>
      <c r="F275" s="28"/>
      <c r="G275" s="248"/>
      <c r="H275" s="33"/>
      <c r="I275" s="81"/>
    </row>
    <row r="276" spans="1:9" s="18" customFormat="1" ht="13.5" thickBot="1" x14ac:dyDescent="0.25">
      <c r="A276" s="102"/>
      <c r="B276" s="98"/>
      <c r="C276" s="22" t="str">
        <f>"SUBTOTAL "&amp;B265</f>
        <v>SUBTOTAL SPECIAL CONSTRUCTION:</v>
      </c>
      <c r="D276" s="19"/>
      <c r="E276" s="20"/>
      <c r="F276" s="21"/>
      <c r="G276" s="23">
        <f ca="1">SUM(OFFSET(G264,1,0):OFFSET(G276,-1,0))</f>
        <v>0</v>
      </c>
      <c r="H276" s="33"/>
      <c r="I276" s="81"/>
    </row>
    <row r="277" spans="1:9" s="18" customFormat="1" x14ac:dyDescent="0.2">
      <c r="A277" s="100" t="s">
        <v>522</v>
      </c>
      <c r="B277" s="40" t="s">
        <v>932</v>
      </c>
      <c r="C277" s="40"/>
      <c r="D277" s="36"/>
      <c r="E277" s="37"/>
      <c r="F277" s="38"/>
      <c r="G277" s="39"/>
      <c r="H277" s="33"/>
      <c r="I277" s="81" t="s">
        <v>70</v>
      </c>
    </row>
    <row r="278" spans="1:9" s="18" customFormat="1" x14ac:dyDescent="0.2">
      <c r="A278" s="101" t="s">
        <v>523</v>
      </c>
      <c r="B278" s="97" t="s">
        <v>524</v>
      </c>
      <c r="C278" s="26"/>
      <c r="D278" s="247"/>
      <c r="E278" s="27" t="s">
        <v>1210</v>
      </c>
      <c r="F278" s="28">
        <f t="shared" ref="F278:F285" si="43">IF(D278&lt;=0,0,G278/D278)</f>
        <v>0</v>
      </c>
      <c r="G278" s="248">
        <v>0</v>
      </c>
      <c r="H278" s="33"/>
      <c r="I278" s="81" t="s">
        <v>1217</v>
      </c>
    </row>
    <row r="279" spans="1:9" s="18" customFormat="1" x14ac:dyDescent="0.2">
      <c r="A279" s="101" t="s">
        <v>525</v>
      </c>
      <c r="B279" s="97" t="s">
        <v>526</v>
      </c>
      <c r="C279" s="26"/>
      <c r="D279" s="247"/>
      <c r="E279" s="27" t="s">
        <v>1210</v>
      </c>
      <c r="F279" s="28">
        <f t="shared" si="43"/>
        <v>0</v>
      </c>
      <c r="G279" s="248">
        <v>0</v>
      </c>
      <c r="H279" s="33"/>
      <c r="I279" s="81" t="s">
        <v>1217</v>
      </c>
    </row>
    <row r="280" spans="1:9" s="18" customFormat="1" x14ac:dyDescent="0.2">
      <c r="A280" s="101" t="s">
        <v>527</v>
      </c>
      <c r="B280" s="97" t="s">
        <v>528</v>
      </c>
      <c r="C280" s="26"/>
      <c r="D280" s="247"/>
      <c r="E280" s="27" t="s">
        <v>1210</v>
      </c>
      <c r="F280" s="28">
        <f t="shared" si="43"/>
        <v>0</v>
      </c>
      <c r="G280" s="248">
        <v>0</v>
      </c>
      <c r="H280" s="33"/>
      <c r="I280" s="81" t="s">
        <v>1217</v>
      </c>
    </row>
    <row r="281" spans="1:9" s="18" customFormat="1" x14ac:dyDescent="0.2">
      <c r="A281" s="101" t="s">
        <v>1211</v>
      </c>
      <c r="B281" s="97" t="s">
        <v>1213</v>
      </c>
      <c r="C281" s="26"/>
      <c r="D281" s="247"/>
      <c r="E281" s="27" t="s">
        <v>1215</v>
      </c>
      <c r="F281" s="28">
        <f t="shared" si="43"/>
        <v>0</v>
      </c>
      <c r="G281" s="248">
        <v>0</v>
      </c>
      <c r="H281" s="33"/>
      <c r="I281" s="81" t="s">
        <v>1218</v>
      </c>
    </row>
    <row r="282" spans="1:9" s="18" customFormat="1" x14ac:dyDescent="0.2">
      <c r="A282" s="101" t="s">
        <v>1212</v>
      </c>
      <c r="B282" s="97" t="s">
        <v>1214</v>
      </c>
      <c r="C282" s="26"/>
      <c r="D282" s="247"/>
      <c r="E282" s="27" t="s">
        <v>1216</v>
      </c>
      <c r="F282" s="28">
        <f t="shared" ref="F282" si="44">IF(D282&lt;=0,0,G282/D282)</f>
        <v>0</v>
      </c>
      <c r="G282" s="248">
        <v>0</v>
      </c>
      <c r="H282" s="33"/>
      <c r="I282" s="81" t="s">
        <v>1219</v>
      </c>
    </row>
    <row r="283" spans="1:9" s="18" customFormat="1" x14ac:dyDescent="0.2">
      <c r="A283" s="101" t="s">
        <v>529</v>
      </c>
      <c r="B283" s="97" t="s">
        <v>530</v>
      </c>
      <c r="C283" s="26"/>
      <c r="D283" s="247"/>
      <c r="E283" s="27" t="s">
        <v>1150</v>
      </c>
      <c r="F283" s="28">
        <f t="shared" si="43"/>
        <v>0</v>
      </c>
      <c r="G283" s="248">
        <v>0</v>
      </c>
      <c r="H283" s="33"/>
      <c r="I283" s="81" t="s">
        <v>1220</v>
      </c>
    </row>
    <row r="284" spans="1:9" s="18" customFormat="1" x14ac:dyDescent="0.2">
      <c r="A284" s="101" t="s">
        <v>531</v>
      </c>
      <c r="B284" s="97" t="s">
        <v>532</v>
      </c>
      <c r="C284" s="26"/>
      <c r="D284" s="247">
        <f t="shared" ref="D284" si="45">C$3</f>
        <v>0</v>
      </c>
      <c r="E284" s="27" t="s">
        <v>19</v>
      </c>
      <c r="F284" s="28">
        <f t="shared" si="43"/>
        <v>0</v>
      </c>
      <c r="G284" s="248">
        <v>0</v>
      </c>
      <c r="H284" s="33"/>
      <c r="I284" s="81" t="s">
        <v>1459</v>
      </c>
    </row>
    <row r="285" spans="1:9" s="18" customFormat="1" x14ac:dyDescent="0.2">
      <c r="A285" s="101" t="s">
        <v>533</v>
      </c>
      <c r="B285" s="97" t="s">
        <v>534</v>
      </c>
      <c r="C285" s="26"/>
      <c r="D285" s="247"/>
      <c r="E285" s="27" t="s">
        <v>1222</v>
      </c>
      <c r="F285" s="28">
        <f t="shared" si="43"/>
        <v>0</v>
      </c>
      <c r="G285" s="248">
        <v>0</v>
      </c>
      <c r="H285" s="33"/>
      <c r="I285" s="81" t="s">
        <v>1221</v>
      </c>
    </row>
    <row r="286" spans="1:9" s="18" customFormat="1" ht="13.5" thickBot="1" x14ac:dyDescent="0.25">
      <c r="A286" s="108"/>
      <c r="B286" s="97"/>
      <c r="C286" s="26"/>
      <c r="D286" s="247"/>
      <c r="E286" s="27"/>
      <c r="F286" s="28"/>
      <c r="G286" s="248"/>
      <c r="H286" s="33"/>
      <c r="I286" s="81"/>
    </row>
    <row r="287" spans="1:9" s="18" customFormat="1" ht="13.5" thickBot="1" x14ac:dyDescent="0.25">
      <c r="A287" s="102"/>
      <c r="B287" s="98"/>
      <c r="C287" s="22" t="str">
        <f>"SUBTOTAL "&amp;B277</f>
        <v>SUBTOTAL CONVEYING EQUIPMENT:</v>
      </c>
      <c r="D287" s="19"/>
      <c r="E287" s="20"/>
      <c r="F287" s="21"/>
      <c r="G287" s="23">
        <f ca="1">SUM(OFFSET(G276,1,0):OFFSET(G287,-1,0))</f>
        <v>0</v>
      </c>
      <c r="H287" s="33"/>
      <c r="I287" s="81"/>
    </row>
    <row r="288" spans="1:9" s="18" customFormat="1" x14ac:dyDescent="0.2">
      <c r="A288" s="100" t="s">
        <v>535</v>
      </c>
      <c r="B288" s="40" t="s">
        <v>933</v>
      </c>
      <c r="C288" s="40"/>
      <c r="D288" s="36"/>
      <c r="E288" s="37"/>
      <c r="F288" s="38"/>
      <c r="G288" s="39"/>
      <c r="H288" s="33"/>
      <c r="I288" s="81"/>
    </row>
    <row r="289" spans="1:9" s="18" customFormat="1" x14ac:dyDescent="0.2">
      <c r="A289" s="101" t="s">
        <v>536</v>
      </c>
      <c r="B289" s="97" t="s">
        <v>537</v>
      </c>
      <c r="C289" s="26"/>
      <c r="D289" s="247">
        <f t="shared" ref="D289:D290" si="46">C$3</f>
        <v>0</v>
      </c>
      <c r="E289" s="27" t="s">
        <v>19</v>
      </c>
      <c r="F289" s="28">
        <f t="shared" ref="F289:F297" si="47">IF(D289&lt;=0,0,G289/D289)</f>
        <v>0</v>
      </c>
      <c r="G289" s="248">
        <v>0</v>
      </c>
      <c r="H289" s="33"/>
      <c r="I289" s="81" t="s">
        <v>1459</v>
      </c>
    </row>
    <row r="290" spans="1:9" s="18" customFormat="1" x14ac:dyDescent="0.2">
      <c r="A290" s="101" t="s">
        <v>538</v>
      </c>
      <c r="B290" s="97" t="s">
        <v>539</v>
      </c>
      <c r="C290" s="26"/>
      <c r="D290" s="247">
        <f t="shared" si="46"/>
        <v>0</v>
      </c>
      <c r="E290" s="27" t="s">
        <v>19</v>
      </c>
      <c r="F290" s="28">
        <f t="shared" si="47"/>
        <v>0</v>
      </c>
      <c r="G290" s="248">
        <v>0</v>
      </c>
      <c r="H290" s="33"/>
      <c r="I290" s="81" t="s">
        <v>1459</v>
      </c>
    </row>
    <row r="291" spans="1:9" s="18" customFormat="1" x14ac:dyDescent="0.2">
      <c r="A291" s="101" t="s">
        <v>540</v>
      </c>
      <c r="B291" s="97" t="s">
        <v>541</v>
      </c>
      <c r="C291" s="26"/>
      <c r="D291" s="247"/>
      <c r="E291" s="27" t="s">
        <v>1232</v>
      </c>
      <c r="F291" s="28">
        <f t="shared" si="47"/>
        <v>0</v>
      </c>
      <c r="G291" s="248">
        <v>0</v>
      </c>
      <c r="H291" s="33"/>
      <c r="I291" s="81" t="s">
        <v>1233</v>
      </c>
    </row>
    <row r="292" spans="1:9" s="18" customFormat="1" x14ac:dyDescent="0.2">
      <c r="A292" s="101" t="s">
        <v>542</v>
      </c>
      <c r="B292" s="97" t="s">
        <v>543</v>
      </c>
      <c r="C292" s="26"/>
      <c r="D292" s="247"/>
      <c r="E292" s="27" t="s">
        <v>1223</v>
      </c>
      <c r="F292" s="28">
        <f t="shared" si="47"/>
        <v>0</v>
      </c>
      <c r="G292" s="248">
        <v>0</v>
      </c>
      <c r="H292" s="33"/>
      <c r="I292" s="81" t="s">
        <v>1226</v>
      </c>
    </row>
    <row r="293" spans="1:9" s="18" customFormat="1" x14ac:dyDescent="0.2">
      <c r="A293" s="101" t="s">
        <v>1504</v>
      </c>
      <c r="B293" s="97" t="s">
        <v>544</v>
      </c>
      <c r="C293" s="26"/>
      <c r="D293" s="247"/>
      <c r="E293" s="27" t="s">
        <v>1224</v>
      </c>
      <c r="F293" s="28">
        <f t="shared" si="47"/>
        <v>0</v>
      </c>
      <c r="G293" s="248">
        <v>0</v>
      </c>
      <c r="H293" s="33"/>
      <c r="I293" s="81" t="s">
        <v>1227</v>
      </c>
    </row>
    <row r="294" spans="1:9" s="18" customFormat="1" x14ac:dyDescent="0.2">
      <c r="A294" s="101" t="s">
        <v>1505</v>
      </c>
      <c r="B294" s="97" t="s">
        <v>545</v>
      </c>
      <c r="C294" s="26"/>
      <c r="D294" s="247"/>
      <c r="E294" s="27" t="s">
        <v>1225</v>
      </c>
      <c r="F294" s="28">
        <f t="shared" si="47"/>
        <v>0</v>
      </c>
      <c r="G294" s="248">
        <v>0</v>
      </c>
      <c r="H294" s="33"/>
      <c r="I294" s="81" t="s">
        <v>1228</v>
      </c>
    </row>
    <row r="295" spans="1:9" s="18" customFormat="1" x14ac:dyDescent="0.2">
      <c r="A295" s="101" t="s">
        <v>546</v>
      </c>
      <c r="B295" s="97" t="s">
        <v>547</v>
      </c>
      <c r="C295" s="26"/>
      <c r="D295" s="247"/>
      <c r="E295" s="27" t="s">
        <v>1198</v>
      </c>
      <c r="F295" s="28">
        <f t="shared" si="47"/>
        <v>0</v>
      </c>
      <c r="G295" s="248">
        <v>0</v>
      </c>
      <c r="H295" s="33"/>
      <c r="I295" s="81" t="s">
        <v>1229</v>
      </c>
    </row>
    <row r="296" spans="1:9" s="18" customFormat="1" x14ac:dyDescent="0.2">
      <c r="A296" s="101" t="s">
        <v>548</v>
      </c>
      <c r="B296" s="97" t="s">
        <v>549</v>
      </c>
      <c r="C296" s="26"/>
      <c r="D296" s="247">
        <f t="shared" ref="D296" si="48">C$3</f>
        <v>0</v>
      </c>
      <c r="E296" s="27" t="s">
        <v>19</v>
      </c>
      <c r="F296" s="28">
        <f t="shared" si="47"/>
        <v>0</v>
      </c>
      <c r="G296" s="248">
        <v>0</v>
      </c>
      <c r="H296" s="33"/>
      <c r="I296" s="81" t="s">
        <v>1459</v>
      </c>
    </row>
    <row r="297" spans="1:9" s="18" customFormat="1" x14ac:dyDescent="0.2">
      <c r="A297" s="101" t="s">
        <v>550</v>
      </c>
      <c r="B297" s="97" t="s">
        <v>551</v>
      </c>
      <c r="C297" s="26"/>
      <c r="D297" s="247"/>
      <c r="E297" s="27" t="s">
        <v>1231</v>
      </c>
      <c r="F297" s="28">
        <f t="shared" si="47"/>
        <v>0</v>
      </c>
      <c r="G297" s="248">
        <v>0</v>
      </c>
      <c r="H297" s="33"/>
      <c r="I297" s="81" t="s">
        <v>1230</v>
      </c>
    </row>
    <row r="298" spans="1:9" s="18" customFormat="1" ht="13.5" thickBot="1" x14ac:dyDescent="0.25">
      <c r="A298" s="108"/>
      <c r="B298" s="97"/>
      <c r="C298" s="26"/>
      <c r="D298" s="247"/>
      <c r="E298" s="27"/>
      <c r="F298" s="28"/>
      <c r="G298" s="248"/>
      <c r="H298" s="33"/>
      <c r="I298" s="81"/>
    </row>
    <row r="299" spans="1:9" s="18" customFormat="1" ht="13.5" thickBot="1" x14ac:dyDescent="0.25">
      <c r="A299" s="102"/>
      <c r="B299" s="98"/>
      <c r="C299" s="22" t="str">
        <f>"SUBTOTAL "&amp;B288</f>
        <v>SUBTOTAL FIRE SUPPRESSION:</v>
      </c>
      <c r="D299" s="19"/>
      <c r="E299" s="20"/>
      <c r="F299" s="21"/>
      <c r="G299" s="23">
        <f ca="1">SUM(OFFSET(G287,1,0):OFFSET(G299,-1,0))</f>
        <v>0</v>
      </c>
      <c r="H299" s="33"/>
      <c r="I299" s="81"/>
    </row>
    <row r="300" spans="1:9" s="18" customFormat="1" x14ac:dyDescent="0.2">
      <c r="A300" s="100" t="s">
        <v>552</v>
      </c>
      <c r="B300" s="40" t="s">
        <v>934</v>
      </c>
      <c r="C300" s="40"/>
      <c r="D300" s="36"/>
      <c r="E300" s="37"/>
      <c r="F300" s="38"/>
      <c r="G300" s="39"/>
      <c r="H300" s="33"/>
      <c r="I300" s="81"/>
    </row>
    <row r="301" spans="1:9" s="18" customFormat="1" x14ac:dyDescent="0.2">
      <c r="A301" s="101" t="s">
        <v>553</v>
      </c>
      <c r="B301" s="97" t="s">
        <v>554</v>
      </c>
      <c r="C301" s="26"/>
      <c r="D301" s="247">
        <f t="shared" ref="D301" si="49">C$3</f>
        <v>0</v>
      </c>
      <c r="E301" s="27" t="s">
        <v>19</v>
      </c>
      <c r="F301" s="28">
        <f t="shared" ref="F301:F324" si="50">IF(D301&lt;=0,0,G301/D301)</f>
        <v>0</v>
      </c>
      <c r="G301" s="248">
        <v>0</v>
      </c>
      <c r="H301" s="33"/>
      <c r="I301" s="81" t="s">
        <v>1459</v>
      </c>
    </row>
    <row r="302" spans="1:9" s="18" customFormat="1" x14ac:dyDescent="0.2">
      <c r="A302" s="101" t="s">
        <v>555</v>
      </c>
      <c r="B302" s="97" t="s">
        <v>556</v>
      </c>
      <c r="C302" s="26"/>
      <c r="D302" s="247"/>
      <c r="E302" s="27" t="s">
        <v>1234</v>
      </c>
      <c r="F302" s="28">
        <f t="shared" si="50"/>
        <v>0</v>
      </c>
      <c r="G302" s="248">
        <v>0</v>
      </c>
      <c r="H302" s="33"/>
      <c r="I302" s="81" t="s">
        <v>1235</v>
      </c>
    </row>
    <row r="303" spans="1:9" s="18" customFormat="1" x14ac:dyDescent="0.2">
      <c r="A303" s="101" t="s">
        <v>557</v>
      </c>
      <c r="B303" s="97" t="s">
        <v>558</v>
      </c>
      <c r="C303" s="26"/>
      <c r="D303" s="247">
        <f t="shared" ref="D303:D324" si="51">C$3</f>
        <v>0</v>
      </c>
      <c r="E303" s="27" t="s">
        <v>19</v>
      </c>
      <c r="F303" s="28">
        <f t="shared" si="50"/>
        <v>0</v>
      </c>
      <c r="G303" s="248">
        <v>0</v>
      </c>
      <c r="H303" s="33"/>
      <c r="I303" s="81" t="s">
        <v>1459</v>
      </c>
    </row>
    <row r="304" spans="1:9" s="18" customFormat="1" x14ac:dyDescent="0.2">
      <c r="A304" s="101" t="s">
        <v>559</v>
      </c>
      <c r="B304" s="97" t="s">
        <v>560</v>
      </c>
      <c r="C304" s="26"/>
      <c r="D304" s="247">
        <f t="shared" si="51"/>
        <v>0</v>
      </c>
      <c r="E304" s="27" t="s">
        <v>19</v>
      </c>
      <c r="F304" s="28">
        <f t="shared" si="50"/>
        <v>0</v>
      </c>
      <c r="G304" s="248">
        <v>0</v>
      </c>
      <c r="H304" s="33"/>
      <c r="I304" s="81" t="s">
        <v>1459</v>
      </c>
    </row>
    <row r="305" spans="1:9" s="18" customFormat="1" x14ac:dyDescent="0.2">
      <c r="A305" s="101" t="s">
        <v>561</v>
      </c>
      <c r="B305" s="97" t="s">
        <v>562</v>
      </c>
      <c r="C305" s="26"/>
      <c r="D305" s="247">
        <f t="shared" si="51"/>
        <v>0</v>
      </c>
      <c r="E305" s="27" t="s">
        <v>19</v>
      </c>
      <c r="F305" s="28">
        <f t="shared" si="50"/>
        <v>0</v>
      </c>
      <c r="G305" s="248">
        <v>0</v>
      </c>
      <c r="H305" s="33"/>
      <c r="I305" s="81" t="s">
        <v>1459</v>
      </c>
    </row>
    <row r="306" spans="1:9" s="18" customFormat="1" x14ac:dyDescent="0.2">
      <c r="A306" s="101" t="s">
        <v>563</v>
      </c>
      <c r="B306" s="97" t="s">
        <v>564</v>
      </c>
      <c r="C306" s="26"/>
      <c r="D306" s="247">
        <f t="shared" si="51"/>
        <v>0</v>
      </c>
      <c r="E306" s="27" t="s">
        <v>19</v>
      </c>
      <c r="F306" s="28">
        <f t="shared" si="50"/>
        <v>0</v>
      </c>
      <c r="G306" s="248">
        <v>0</v>
      </c>
      <c r="H306" s="33"/>
      <c r="I306" s="81" t="s">
        <v>1459</v>
      </c>
    </row>
    <row r="307" spans="1:9" s="18" customFormat="1" x14ac:dyDescent="0.2">
      <c r="A307" s="101" t="s">
        <v>565</v>
      </c>
      <c r="B307" s="97" t="s">
        <v>566</v>
      </c>
      <c r="C307" s="26"/>
      <c r="D307" s="247">
        <f t="shared" si="51"/>
        <v>0</v>
      </c>
      <c r="E307" s="27" t="s">
        <v>19</v>
      </c>
      <c r="F307" s="28">
        <f t="shared" si="50"/>
        <v>0</v>
      </c>
      <c r="G307" s="248">
        <v>0</v>
      </c>
      <c r="H307" s="33"/>
      <c r="I307" s="81" t="s">
        <v>1459</v>
      </c>
    </row>
    <row r="308" spans="1:9" s="18" customFormat="1" x14ac:dyDescent="0.2">
      <c r="A308" s="101" t="s">
        <v>567</v>
      </c>
      <c r="B308" s="97" t="s">
        <v>568</v>
      </c>
      <c r="C308" s="26"/>
      <c r="D308" s="247">
        <f t="shared" si="51"/>
        <v>0</v>
      </c>
      <c r="E308" s="27" t="s">
        <v>19</v>
      </c>
      <c r="F308" s="28">
        <f t="shared" si="50"/>
        <v>0</v>
      </c>
      <c r="G308" s="248">
        <v>0</v>
      </c>
      <c r="H308" s="33"/>
      <c r="I308" s="81" t="s">
        <v>1459</v>
      </c>
    </row>
    <row r="309" spans="1:9" s="18" customFormat="1" x14ac:dyDescent="0.2">
      <c r="A309" s="101" t="s">
        <v>569</v>
      </c>
      <c r="B309" s="97" t="s">
        <v>570</v>
      </c>
      <c r="C309" s="26"/>
      <c r="D309" s="247">
        <f t="shared" si="51"/>
        <v>0</v>
      </c>
      <c r="E309" s="27" t="s">
        <v>19</v>
      </c>
      <c r="F309" s="28">
        <f t="shared" si="50"/>
        <v>0</v>
      </c>
      <c r="G309" s="248">
        <v>0</v>
      </c>
      <c r="H309" s="33"/>
      <c r="I309" s="81" t="s">
        <v>1459</v>
      </c>
    </row>
    <row r="310" spans="1:9" s="18" customFormat="1" x14ac:dyDescent="0.2">
      <c r="A310" s="101" t="s">
        <v>571</v>
      </c>
      <c r="B310" s="97" t="s">
        <v>572</v>
      </c>
      <c r="C310" s="26"/>
      <c r="D310" s="247">
        <f t="shared" si="51"/>
        <v>0</v>
      </c>
      <c r="E310" s="27" t="s">
        <v>19</v>
      </c>
      <c r="F310" s="28">
        <f t="shared" si="50"/>
        <v>0</v>
      </c>
      <c r="G310" s="248">
        <v>0</v>
      </c>
      <c r="H310" s="33"/>
      <c r="I310" s="81" t="s">
        <v>1459</v>
      </c>
    </row>
    <row r="311" spans="1:9" s="18" customFormat="1" x14ac:dyDescent="0.2">
      <c r="A311" s="101" t="s">
        <v>573</v>
      </c>
      <c r="B311" s="97" t="s">
        <v>574</v>
      </c>
      <c r="C311" s="26"/>
      <c r="D311" s="247">
        <f t="shared" si="51"/>
        <v>0</v>
      </c>
      <c r="E311" s="27" t="s">
        <v>19</v>
      </c>
      <c r="F311" s="28">
        <f t="shared" si="50"/>
        <v>0</v>
      </c>
      <c r="G311" s="248">
        <v>0</v>
      </c>
      <c r="H311" s="33"/>
      <c r="I311" s="81" t="s">
        <v>1459</v>
      </c>
    </row>
    <row r="312" spans="1:9" s="18" customFormat="1" x14ac:dyDescent="0.2">
      <c r="A312" s="101" t="s">
        <v>575</v>
      </c>
      <c r="B312" s="97" t="s">
        <v>576</v>
      </c>
      <c r="C312" s="26"/>
      <c r="D312" s="247">
        <f t="shared" si="51"/>
        <v>0</v>
      </c>
      <c r="E312" s="27" t="s">
        <v>19</v>
      </c>
      <c r="F312" s="28">
        <f t="shared" si="50"/>
        <v>0</v>
      </c>
      <c r="G312" s="248">
        <v>0</v>
      </c>
      <c r="H312" s="33"/>
      <c r="I312" s="81" t="s">
        <v>1459</v>
      </c>
    </row>
    <row r="313" spans="1:9" s="18" customFormat="1" x14ac:dyDescent="0.2">
      <c r="A313" s="101" t="s">
        <v>577</v>
      </c>
      <c r="B313" s="97" t="s">
        <v>578</v>
      </c>
      <c r="C313" s="26"/>
      <c r="D313" s="247">
        <f t="shared" si="51"/>
        <v>0</v>
      </c>
      <c r="E313" s="27" t="s">
        <v>19</v>
      </c>
      <c r="F313" s="28">
        <f t="shared" si="50"/>
        <v>0</v>
      </c>
      <c r="G313" s="248">
        <v>0</v>
      </c>
      <c r="H313" s="33"/>
      <c r="I313" s="81" t="s">
        <v>1459</v>
      </c>
    </row>
    <row r="314" spans="1:9" s="18" customFormat="1" x14ac:dyDescent="0.2">
      <c r="A314" s="101" t="s">
        <v>579</v>
      </c>
      <c r="B314" s="97" t="s">
        <v>580</v>
      </c>
      <c r="C314" s="26"/>
      <c r="D314" s="247">
        <f t="shared" si="51"/>
        <v>0</v>
      </c>
      <c r="E314" s="27" t="s">
        <v>19</v>
      </c>
      <c r="F314" s="28">
        <f t="shared" si="50"/>
        <v>0</v>
      </c>
      <c r="G314" s="248">
        <v>0</v>
      </c>
      <c r="H314" s="33"/>
      <c r="I314" s="81" t="s">
        <v>1459</v>
      </c>
    </row>
    <row r="315" spans="1:9" s="18" customFormat="1" x14ac:dyDescent="0.2">
      <c r="A315" s="101" t="s">
        <v>581</v>
      </c>
      <c r="B315" s="97" t="s">
        <v>582</v>
      </c>
      <c r="C315" s="26"/>
      <c r="D315" s="247">
        <f t="shared" si="51"/>
        <v>0</v>
      </c>
      <c r="E315" s="27" t="s">
        <v>19</v>
      </c>
      <c r="F315" s="28">
        <f t="shared" si="50"/>
        <v>0</v>
      </c>
      <c r="G315" s="248">
        <v>0</v>
      </c>
      <c r="H315" s="33"/>
      <c r="I315" s="81" t="s">
        <v>1459</v>
      </c>
    </row>
    <row r="316" spans="1:9" s="18" customFormat="1" x14ac:dyDescent="0.2">
      <c r="A316" s="101" t="s">
        <v>583</v>
      </c>
      <c r="B316" s="97" t="s">
        <v>584</v>
      </c>
      <c r="C316" s="26"/>
      <c r="D316" s="247">
        <f t="shared" si="51"/>
        <v>0</v>
      </c>
      <c r="E316" s="27" t="s">
        <v>19</v>
      </c>
      <c r="F316" s="28">
        <f t="shared" si="50"/>
        <v>0</v>
      </c>
      <c r="G316" s="248">
        <v>0</v>
      </c>
      <c r="H316" s="33"/>
      <c r="I316" s="81" t="s">
        <v>1459</v>
      </c>
    </row>
    <row r="317" spans="1:9" s="18" customFormat="1" x14ac:dyDescent="0.2">
      <c r="A317" s="101" t="s">
        <v>585</v>
      </c>
      <c r="B317" s="97" t="s">
        <v>586</v>
      </c>
      <c r="C317" s="26"/>
      <c r="D317" s="247">
        <f t="shared" si="51"/>
        <v>0</v>
      </c>
      <c r="E317" s="27" t="s">
        <v>19</v>
      </c>
      <c r="F317" s="28">
        <f t="shared" si="50"/>
        <v>0</v>
      </c>
      <c r="G317" s="248">
        <v>0</v>
      </c>
      <c r="H317" s="33"/>
      <c r="I317" s="81" t="s">
        <v>1459</v>
      </c>
    </row>
    <row r="318" spans="1:9" s="18" customFormat="1" x14ac:dyDescent="0.2">
      <c r="A318" s="101" t="s">
        <v>587</v>
      </c>
      <c r="B318" s="97" t="s">
        <v>588</v>
      </c>
      <c r="C318" s="26"/>
      <c r="D318" s="247">
        <f t="shared" si="51"/>
        <v>0</v>
      </c>
      <c r="E318" s="27" t="s">
        <v>19</v>
      </c>
      <c r="F318" s="28">
        <f t="shared" si="50"/>
        <v>0</v>
      </c>
      <c r="G318" s="248">
        <v>0</v>
      </c>
      <c r="H318" s="33"/>
      <c r="I318" s="81" t="s">
        <v>1459</v>
      </c>
    </row>
    <row r="319" spans="1:9" s="18" customFormat="1" x14ac:dyDescent="0.2">
      <c r="A319" s="101" t="s">
        <v>589</v>
      </c>
      <c r="B319" s="97" t="s">
        <v>590</v>
      </c>
      <c r="C319" s="26"/>
      <c r="D319" s="247">
        <f t="shared" si="51"/>
        <v>0</v>
      </c>
      <c r="E319" s="27" t="s">
        <v>19</v>
      </c>
      <c r="F319" s="28">
        <f t="shared" si="50"/>
        <v>0</v>
      </c>
      <c r="G319" s="248">
        <v>0</v>
      </c>
      <c r="H319" s="33"/>
      <c r="I319" s="81" t="s">
        <v>1459</v>
      </c>
    </row>
    <row r="320" spans="1:9" s="18" customFormat="1" x14ac:dyDescent="0.2">
      <c r="A320" s="101" t="s">
        <v>591</v>
      </c>
      <c r="B320" s="97" t="s">
        <v>562</v>
      </c>
      <c r="C320" s="26"/>
      <c r="D320" s="247">
        <f t="shared" si="51"/>
        <v>0</v>
      </c>
      <c r="E320" s="27" t="s">
        <v>19</v>
      </c>
      <c r="F320" s="28">
        <f t="shared" si="50"/>
        <v>0</v>
      </c>
      <c r="G320" s="248">
        <v>0</v>
      </c>
      <c r="H320" s="33"/>
      <c r="I320" s="81" t="s">
        <v>1459</v>
      </c>
    </row>
    <row r="321" spans="1:9" s="18" customFormat="1" x14ac:dyDescent="0.2">
      <c r="A321" s="101" t="s">
        <v>592</v>
      </c>
      <c r="B321" s="97" t="s">
        <v>593</v>
      </c>
      <c r="C321" s="26"/>
      <c r="D321" s="247">
        <f t="shared" si="51"/>
        <v>0</v>
      </c>
      <c r="E321" s="27" t="s">
        <v>19</v>
      </c>
      <c r="F321" s="28">
        <f t="shared" si="50"/>
        <v>0</v>
      </c>
      <c r="G321" s="248">
        <v>0</v>
      </c>
      <c r="H321" s="33"/>
      <c r="I321" s="81" t="s">
        <v>1459</v>
      </c>
    </row>
    <row r="322" spans="1:9" s="18" customFormat="1" x14ac:dyDescent="0.2">
      <c r="A322" s="101" t="s">
        <v>594</v>
      </c>
      <c r="B322" s="97" t="s">
        <v>595</v>
      </c>
      <c r="C322" s="26"/>
      <c r="D322" s="247">
        <f t="shared" si="51"/>
        <v>0</v>
      </c>
      <c r="E322" s="27" t="s">
        <v>19</v>
      </c>
      <c r="F322" s="28">
        <f t="shared" si="50"/>
        <v>0</v>
      </c>
      <c r="G322" s="248">
        <v>0</v>
      </c>
      <c r="H322" s="33"/>
      <c r="I322" s="81" t="s">
        <v>1459</v>
      </c>
    </row>
    <row r="323" spans="1:9" s="18" customFormat="1" x14ac:dyDescent="0.2">
      <c r="A323" s="101" t="s">
        <v>596</v>
      </c>
      <c r="B323" s="97" t="s">
        <v>597</v>
      </c>
      <c r="C323" s="26"/>
      <c r="D323" s="247">
        <f t="shared" si="51"/>
        <v>0</v>
      </c>
      <c r="E323" s="27" t="s">
        <v>19</v>
      </c>
      <c r="F323" s="28">
        <f t="shared" si="50"/>
        <v>0</v>
      </c>
      <c r="G323" s="248">
        <v>0</v>
      </c>
      <c r="H323" s="33"/>
      <c r="I323" s="81" t="s">
        <v>1459</v>
      </c>
    </row>
    <row r="324" spans="1:9" s="18" customFormat="1" x14ac:dyDescent="0.2">
      <c r="A324" s="101" t="s">
        <v>598</v>
      </c>
      <c r="B324" s="97" t="s">
        <v>599</v>
      </c>
      <c r="C324" s="26"/>
      <c r="D324" s="247">
        <f t="shared" si="51"/>
        <v>0</v>
      </c>
      <c r="E324" s="27" t="s">
        <v>19</v>
      </c>
      <c r="F324" s="28">
        <f t="shared" si="50"/>
        <v>0</v>
      </c>
      <c r="G324" s="248">
        <v>0</v>
      </c>
      <c r="H324" s="33"/>
      <c r="I324" s="81" t="s">
        <v>1459</v>
      </c>
    </row>
    <row r="325" spans="1:9" s="18" customFormat="1" ht="13.5" thickBot="1" x14ac:dyDescent="0.25">
      <c r="A325" s="108"/>
      <c r="B325" s="97"/>
      <c r="C325" s="26"/>
      <c r="D325" s="247"/>
      <c r="E325" s="27"/>
      <c r="F325" s="28"/>
      <c r="G325" s="248"/>
      <c r="H325" s="33"/>
      <c r="I325" s="81"/>
    </row>
    <row r="326" spans="1:9" s="18" customFormat="1" ht="13.5" thickBot="1" x14ac:dyDescent="0.25">
      <c r="A326" s="102"/>
      <c r="B326" s="98"/>
      <c r="C326" s="22" t="str">
        <f>"SUBTOTAL "&amp;B300</f>
        <v>SUBTOTAL PLUMBING:</v>
      </c>
      <c r="D326" s="19"/>
      <c r="E326" s="20"/>
      <c r="F326" s="21"/>
      <c r="G326" s="23">
        <f ca="1">SUM(OFFSET(G299,1,0):OFFSET(G326,-1,0))</f>
        <v>0</v>
      </c>
      <c r="H326" s="33"/>
      <c r="I326" s="81"/>
    </row>
    <row r="327" spans="1:9" s="18" customFormat="1" x14ac:dyDescent="0.2">
      <c r="A327" s="100" t="s">
        <v>600</v>
      </c>
      <c r="B327" s="40" t="s">
        <v>935</v>
      </c>
      <c r="C327" s="40"/>
      <c r="D327" s="36"/>
      <c r="E327" s="37"/>
      <c r="F327" s="38"/>
      <c r="G327" s="39"/>
      <c r="H327" s="33"/>
      <c r="I327" s="81"/>
    </row>
    <row r="328" spans="1:9" s="18" customFormat="1" x14ac:dyDescent="0.2">
      <c r="A328" s="101" t="s">
        <v>601</v>
      </c>
      <c r="B328" s="97" t="s">
        <v>602</v>
      </c>
      <c r="C328" s="26"/>
      <c r="D328" s="247">
        <f t="shared" ref="D328:D371" si="52">C$3</f>
        <v>0</v>
      </c>
      <c r="E328" s="27" t="s">
        <v>19</v>
      </c>
      <c r="F328" s="28">
        <f t="shared" ref="F328:F371" si="53">IF(D328&lt;=0,0,G328/D328)</f>
        <v>0</v>
      </c>
      <c r="G328" s="248">
        <v>0</v>
      </c>
      <c r="H328" s="33"/>
      <c r="I328" s="81" t="s">
        <v>1459</v>
      </c>
    </row>
    <row r="329" spans="1:9" s="18" customFormat="1" x14ac:dyDescent="0.2">
      <c r="A329" s="101" t="s">
        <v>603</v>
      </c>
      <c r="B329" s="97" t="s">
        <v>604</v>
      </c>
      <c r="C329" s="26"/>
      <c r="D329" s="247">
        <f t="shared" si="52"/>
        <v>0</v>
      </c>
      <c r="E329" s="27" t="s">
        <v>19</v>
      </c>
      <c r="F329" s="28">
        <f t="shared" si="53"/>
        <v>0</v>
      </c>
      <c r="G329" s="248">
        <v>0</v>
      </c>
      <c r="H329" s="33"/>
      <c r="I329" s="81" t="s">
        <v>1459</v>
      </c>
    </row>
    <row r="330" spans="1:9" s="18" customFormat="1" x14ac:dyDescent="0.2">
      <c r="A330" s="101" t="s">
        <v>605</v>
      </c>
      <c r="B330" s="97" t="s">
        <v>606</v>
      </c>
      <c r="C330" s="26"/>
      <c r="D330" s="247">
        <f t="shared" si="52"/>
        <v>0</v>
      </c>
      <c r="E330" s="27" t="s">
        <v>19</v>
      </c>
      <c r="F330" s="28">
        <f t="shared" si="53"/>
        <v>0</v>
      </c>
      <c r="G330" s="248">
        <v>0</v>
      </c>
      <c r="H330" s="33"/>
      <c r="I330" s="81" t="s">
        <v>1459</v>
      </c>
    </row>
    <row r="331" spans="1:9" s="18" customFormat="1" x14ac:dyDescent="0.2">
      <c r="A331" s="101" t="s">
        <v>607</v>
      </c>
      <c r="B331" s="97" t="s">
        <v>608</v>
      </c>
      <c r="C331" s="26"/>
      <c r="D331" s="247">
        <f t="shared" si="52"/>
        <v>0</v>
      </c>
      <c r="E331" s="27" t="s">
        <v>19</v>
      </c>
      <c r="F331" s="28">
        <f t="shared" si="53"/>
        <v>0</v>
      </c>
      <c r="G331" s="248">
        <v>0</v>
      </c>
      <c r="H331" s="33"/>
      <c r="I331" s="81" t="s">
        <v>1459</v>
      </c>
    </row>
    <row r="332" spans="1:9" s="18" customFormat="1" x14ac:dyDescent="0.2">
      <c r="A332" s="101" t="s">
        <v>609</v>
      </c>
      <c r="B332" s="97" t="s">
        <v>610</v>
      </c>
      <c r="C332" s="26"/>
      <c r="D332" s="247">
        <f t="shared" si="52"/>
        <v>0</v>
      </c>
      <c r="E332" s="27" t="s">
        <v>19</v>
      </c>
      <c r="F332" s="28">
        <f t="shared" si="53"/>
        <v>0</v>
      </c>
      <c r="G332" s="248">
        <v>0</v>
      </c>
      <c r="H332" s="33"/>
      <c r="I332" s="81" t="s">
        <v>1459</v>
      </c>
    </row>
    <row r="333" spans="1:9" s="18" customFormat="1" x14ac:dyDescent="0.2">
      <c r="A333" s="101" t="s">
        <v>611</v>
      </c>
      <c r="B333" s="97" t="s">
        <v>612</v>
      </c>
      <c r="C333" s="26"/>
      <c r="D333" s="247">
        <f t="shared" si="52"/>
        <v>0</v>
      </c>
      <c r="E333" s="27" t="s">
        <v>19</v>
      </c>
      <c r="F333" s="28">
        <f t="shared" si="53"/>
        <v>0</v>
      </c>
      <c r="G333" s="248">
        <v>0</v>
      </c>
      <c r="H333" s="33"/>
      <c r="I333" s="81" t="s">
        <v>1459</v>
      </c>
    </row>
    <row r="334" spans="1:9" s="18" customFormat="1" x14ac:dyDescent="0.2">
      <c r="A334" s="101" t="s">
        <v>613</v>
      </c>
      <c r="B334" s="97" t="s">
        <v>614</v>
      </c>
      <c r="C334" s="26"/>
      <c r="D334" s="247">
        <f t="shared" si="52"/>
        <v>0</v>
      </c>
      <c r="E334" s="27" t="s">
        <v>19</v>
      </c>
      <c r="F334" s="28">
        <f t="shared" si="53"/>
        <v>0</v>
      </c>
      <c r="G334" s="248">
        <v>0</v>
      </c>
      <c r="H334" s="33"/>
      <c r="I334" s="81" t="s">
        <v>1459</v>
      </c>
    </row>
    <row r="335" spans="1:9" s="18" customFormat="1" x14ac:dyDescent="0.2">
      <c r="A335" s="101" t="s">
        <v>615</v>
      </c>
      <c r="B335" s="97" t="s">
        <v>616</v>
      </c>
      <c r="C335" s="26"/>
      <c r="D335" s="247">
        <f t="shared" si="52"/>
        <v>0</v>
      </c>
      <c r="E335" s="27" t="s">
        <v>19</v>
      </c>
      <c r="F335" s="28">
        <f t="shared" si="53"/>
        <v>0</v>
      </c>
      <c r="G335" s="248">
        <v>0</v>
      </c>
      <c r="H335" s="33"/>
      <c r="I335" s="81" t="s">
        <v>1459</v>
      </c>
    </row>
    <row r="336" spans="1:9" s="18" customFormat="1" x14ac:dyDescent="0.2">
      <c r="A336" s="101" t="s">
        <v>617</v>
      </c>
      <c r="B336" s="97" t="s">
        <v>618</v>
      </c>
      <c r="C336" s="26"/>
      <c r="D336" s="247">
        <f t="shared" si="52"/>
        <v>0</v>
      </c>
      <c r="E336" s="27" t="s">
        <v>19</v>
      </c>
      <c r="F336" s="28">
        <f t="shared" si="53"/>
        <v>0</v>
      </c>
      <c r="G336" s="248">
        <v>0</v>
      </c>
      <c r="H336" s="33"/>
      <c r="I336" s="81" t="s">
        <v>1459</v>
      </c>
    </row>
    <row r="337" spans="1:9" s="18" customFormat="1" x14ac:dyDescent="0.2">
      <c r="A337" s="101" t="s">
        <v>619</v>
      </c>
      <c r="B337" s="97" t="s">
        <v>620</v>
      </c>
      <c r="C337" s="26"/>
      <c r="D337" s="247">
        <f t="shared" si="52"/>
        <v>0</v>
      </c>
      <c r="E337" s="27" t="s">
        <v>19</v>
      </c>
      <c r="F337" s="28">
        <f t="shared" si="53"/>
        <v>0</v>
      </c>
      <c r="G337" s="248">
        <v>0</v>
      </c>
      <c r="H337" s="33"/>
      <c r="I337" s="81" t="s">
        <v>1459</v>
      </c>
    </row>
    <row r="338" spans="1:9" s="18" customFormat="1" x14ac:dyDescent="0.2">
      <c r="A338" s="101" t="s">
        <v>621</v>
      </c>
      <c r="B338" s="97" t="s">
        <v>622</v>
      </c>
      <c r="C338" s="26"/>
      <c r="D338" s="247">
        <f t="shared" si="52"/>
        <v>0</v>
      </c>
      <c r="E338" s="27" t="s">
        <v>19</v>
      </c>
      <c r="F338" s="28">
        <f t="shared" si="53"/>
        <v>0</v>
      </c>
      <c r="G338" s="248">
        <v>0</v>
      </c>
      <c r="H338" s="33"/>
      <c r="I338" s="81" t="s">
        <v>1459</v>
      </c>
    </row>
    <row r="339" spans="1:9" s="18" customFormat="1" x14ac:dyDescent="0.2">
      <c r="A339" s="101" t="s">
        <v>623</v>
      </c>
      <c r="B339" s="97" t="s">
        <v>624</v>
      </c>
      <c r="C339" s="26"/>
      <c r="D339" s="247">
        <f t="shared" si="52"/>
        <v>0</v>
      </c>
      <c r="E339" s="27" t="s">
        <v>19</v>
      </c>
      <c r="F339" s="28">
        <f t="shared" si="53"/>
        <v>0</v>
      </c>
      <c r="G339" s="248">
        <v>0</v>
      </c>
      <c r="H339" s="33"/>
      <c r="I339" s="81" t="s">
        <v>1459</v>
      </c>
    </row>
    <row r="340" spans="1:9" s="18" customFormat="1" x14ac:dyDescent="0.2">
      <c r="A340" s="101" t="s">
        <v>625</v>
      </c>
      <c r="B340" s="97" t="s">
        <v>626</v>
      </c>
      <c r="C340" s="26"/>
      <c r="D340" s="247">
        <f t="shared" si="52"/>
        <v>0</v>
      </c>
      <c r="E340" s="27" t="s">
        <v>19</v>
      </c>
      <c r="F340" s="28">
        <f t="shared" si="53"/>
        <v>0</v>
      </c>
      <c r="G340" s="248">
        <v>0</v>
      </c>
      <c r="H340" s="33"/>
      <c r="I340" s="81" t="s">
        <v>1459</v>
      </c>
    </row>
    <row r="341" spans="1:9" s="18" customFormat="1" x14ac:dyDescent="0.2">
      <c r="A341" s="101" t="s">
        <v>627</v>
      </c>
      <c r="B341" s="97" t="s">
        <v>628</v>
      </c>
      <c r="C341" s="26"/>
      <c r="D341" s="247">
        <f t="shared" si="52"/>
        <v>0</v>
      </c>
      <c r="E341" s="27" t="s">
        <v>19</v>
      </c>
      <c r="F341" s="28">
        <f t="shared" si="53"/>
        <v>0</v>
      </c>
      <c r="G341" s="248">
        <v>0</v>
      </c>
      <c r="H341" s="33"/>
      <c r="I341" s="81" t="s">
        <v>1459</v>
      </c>
    </row>
    <row r="342" spans="1:9" s="18" customFormat="1" x14ac:dyDescent="0.2">
      <c r="A342" s="101" t="s">
        <v>629</v>
      </c>
      <c r="B342" s="97" t="s">
        <v>630</v>
      </c>
      <c r="C342" s="26"/>
      <c r="D342" s="247">
        <f t="shared" si="52"/>
        <v>0</v>
      </c>
      <c r="E342" s="27" t="s">
        <v>19</v>
      </c>
      <c r="F342" s="28">
        <f t="shared" si="53"/>
        <v>0</v>
      </c>
      <c r="G342" s="248">
        <v>0</v>
      </c>
      <c r="H342" s="33"/>
      <c r="I342" s="81" t="s">
        <v>1459</v>
      </c>
    </row>
    <row r="343" spans="1:9" s="18" customFormat="1" x14ac:dyDescent="0.2">
      <c r="A343" s="101" t="s">
        <v>631</v>
      </c>
      <c r="B343" s="97" t="s">
        <v>632</v>
      </c>
      <c r="C343" s="26"/>
      <c r="D343" s="247">
        <f t="shared" si="52"/>
        <v>0</v>
      </c>
      <c r="E343" s="27" t="s">
        <v>19</v>
      </c>
      <c r="F343" s="28">
        <f t="shared" si="53"/>
        <v>0</v>
      </c>
      <c r="G343" s="248">
        <v>0</v>
      </c>
      <c r="H343" s="33"/>
      <c r="I343" s="81" t="s">
        <v>1459</v>
      </c>
    </row>
    <row r="344" spans="1:9" s="18" customFormat="1" x14ac:dyDescent="0.2">
      <c r="A344" s="101" t="s">
        <v>633</v>
      </c>
      <c r="B344" s="97" t="s">
        <v>634</v>
      </c>
      <c r="C344" s="26"/>
      <c r="D344" s="247">
        <f t="shared" si="52"/>
        <v>0</v>
      </c>
      <c r="E344" s="27" t="s">
        <v>19</v>
      </c>
      <c r="F344" s="28">
        <f t="shared" si="53"/>
        <v>0</v>
      </c>
      <c r="G344" s="248">
        <v>0</v>
      </c>
      <c r="H344" s="33"/>
      <c r="I344" s="81" t="s">
        <v>1459</v>
      </c>
    </row>
    <row r="345" spans="1:9" s="18" customFormat="1" x14ac:dyDescent="0.2">
      <c r="A345" s="101" t="s">
        <v>635</v>
      </c>
      <c r="B345" s="97" t="s">
        <v>636</v>
      </c>
      <c r="C345" s="26"/>
      <c r="D345" s="247">
        <f t="shared" si="52"/>
        <v>0</v>
      </c>
      <c r="E345" s="27" t="s">
        <v>19</v>
      </c>
      <c r="F345" s="28">
        <f t="shared" si="53"/>
        <v>0</v>
      </c>
      <c r="G345" s="248">
        <v>0</v>
      </c>
      <c r="H345" s="33"/>
      <c r="I345" s="81" t="s">
        <v>1459</v>
      </c>
    </row>
    <row r="346" spans="1:9" s="18" customFormat="1" x14ac:dyDescent="0.2">
      <c r="A346" s="101" t="s">
        <v>637</v>
      </c>
      <c r="B346" s="97" t="s">
        <v>638</v>
      </c>
      <c r="C346" s="26"/>
      <c r="D346" s="247">
        <f t="shared" si="52"/>
        <v>0</v>
      </c>
      <c r="E346" s="27" t="s">
        <v>19</v>
      </c>
      <c r="F346" s="28">
        <f t="shared" si="53"/>
        <v>0</v>
      </c>
      <c r="G346" s="248">
        <v>0</v>
      </c>
      <c r="H346" s="33"/>
      <c r="I346" s="81" t="s">
        <v>1459</v>
      </c>
    </row>
    <row r="347" spans="1:9" s="18" customFormat="1" x14ac:dyDescent="0.2">
      <c r="A347" s="101" t="s">
        <v>639</v>
      </c>
      <c r="B347" s="97" t="s">
        <v>640</v>
      </c>
      <c r="C347" s="26"/>
      <c r="D347" s="247">
        <f t="shared" si="52"/>
        <v>0</v>
      </c>
      <c r="E347" s="27" t="s">
        <v>19</v>
      </c>
      <c r="F347" s="28">
        <f t="shared" si="53"/>
        <v>0</v>
      </c>
      <c r="G347" s="248">
        <v>0</v>
      </c>
      <c r="H347" s="33"/>
      <c r="I347" s="81" t="s">
        <v>1459</v>
      </c>
    </row>
    <row r="348" spans="1:9" s="18" customFormat="1" x14ac:dyDescent="0.2">
      <c r="A348" s="101" t="s">
        <v>641</v>
      </c>
      <c r="B348" s="97" t="s">
        <v>642</v>
      </c>
      <c r="C348" s="26"/>
      <c r="D348" s="247">
        <f t="shared" si="52"/>
        <v>0</v>
      </c>
      <c r="E348" s="27" t="s">
        <v>19</v>
      </c>
      <c r="F348" s="28">
        <f t="shared" si="53"/>
        <v>0</v>
      </c>
      <c r="G348" s="248">
        <v>0</v>
      </c>
      <c r="H348" s="33"/>
      <c r="I348" s="81" t="s">
        <v>1459</v>
      </c>
    </row>
    <row r="349" spans="1:9" s="18" customFormat="1" x14ac:dyDescent="0.2">
      <c r="A349" s="101" t="s">
        <v>643</v>
      </c>
      <c r="B349" s="97" t="s">
        <v>644</v>
      </c>
      <c r="C349" s="26"/>
      <c r="D349" s="247">
        <f t="shared" si="52"/>
        <v>0</v>
      </c>
      <c r="E349" s="27" t="s">
        <v>19</v>
      </c>
      <c r="F349" s="28">
        <f t="shared" si="53"/>
        <v>0</v>
      </c>
      <c r="G349" s="248">
        <v>0</v>
      </c>
      <c r="H349" s="33"/>
      <c r="I349" s="81" t="s">
        <v>1459</v>
      </c>
    </row>
    <row r="350" spans="1:9" s="18" customFormat="1" x14ac:dyDescent="0.2">
      <c r="A350" s="101" t="s">
        <v>645</v>
      </c>
      <c r="B350" s="97" t="s">
        <v>646</v>
      </c>
      <c r="C350" s="26"/>
      <c r="D350" s="247">
        <f t="shared" si="52"/>
        <v>0</v>
      </c>
      <c r="E350" s="27" t="s">
        <v>19</v>
      </c>
      <c r="F350" s="28">
        <f t="shared" si="53"/>
        <v>0</v>
      </c>
      <c r="G350" s="248">
        <v>0</v>
      </c>
      <c r="H350" s="33"/>
      <c r="I350" s="81" t="s">
        <v>1459</v>
      </c>
    </row>
    <row r="351" spans="1:9" s="18" customFormat="1" x14ac:dyDescent="0.2">
      <c r="A351" s="101" t="s">
        <v>647</v>
      </c>
      <c r="B351" s="97" t="s">
        <v>648</v>
      </c>
      <c r="C351" s="26"/>
      <c r="D351" s="247">
        <f t="shared" si="52"/>
        <v>0</v>
      </c>
      <c r="E351" s="27" t="s">
        <v>19</v>
      </c>
      <c r="F351" s="28">
        <f t="shared" si="53"/>
        <v>0</v>
      </c>
      <c r="G351" s="248">
        <v>0</v>
      </c>
      <c r="H351" s="33"/>
      <c r="I351" s="81" t="s">
        <v>1459</v>
      </c>
    </row>
    <row r="352" spans="1:9" s="18" customFormat="1" x14ac:dyDescent="0.2">
      <c r="A352" s="101" t="s">
        <v>649</v>
      </c>
      <c r="B352" s="97" t="s">
        <v>650</v>
      </c>
      <c r="C352" s="26"/>
      <c r="D352" s="247">
        <f t="shared" si="52"/>
        <v>0</v>
      </c>
      <c r="E352" s="27" t="s">
        <v>19</v>
      </c>
      <c r="F352" s="28">
        <f t="shared" si="53"/>
        <v>0</v>
      </c>
      <c r="G352" s="248">
        <v>0</v>
      </c>
      <c r="H352" s="33"/>
      <c r="I352" s="81" t="s">
        <v>1459</v>
      </c>
    </row>
    <row r="353" spans="1:9" s="18" customFormat="1" x14ac:dyDescent="0.2">
      <c r="A353" s="101" t="s">
        <v>651</v>
      </c>
      <c r="B353" s="97" t="s">
        <v>652</v>
      </c>
      <c r="C353" s="26"/>
      <c r="D353" s="247">
        <f t="shared" si="52"/>
        <v>0</v>
      </c>
      <c r="E353" s="27" t="s">
        <v>19</v>
      </c>
      <c r="F353" s="28">
        <f t="shared" si="53"/>
        <v>0</v>
      </c>
      <c r="G353" s="248">
        <v>0</v>
      </c>
      <c r="H353" s="33"/>
      <c r="I353" s="81" t="s">
        <v>1459</v>
      </c>
    </row>
    <row r="354" spans="1:9" s="18" customFormat="1" x14ac:dyDescent="0.2">
      <c r="A354" s="101" t="s">
        <v>653</v>
      </c>
      <c r="B354" s="97" t="s">
        <v>654</v>
      </c>
      <c r="C354" s="26"/>
      <c r="D354" s="247">
        <f t="shared" si="52"/>
        <v>0</v>
      </c>
      <c r="E354" s="27" t="s">
        <v>19</v>
      </c>
      <c r="F354" s="28">
        <f t="shared" si="53"/>
        <v>0</v>
      </c>
      <c r="G354" s="248">
        <v>0</v>
      </c>
      <c r="H354" s="33"/>
      <c r="I354" s="81" t="s">
        <v>1459</v>
      </c>
    </row>
    <row r="355" spans="1:9" s="18" customFormat="1" x14ac:dyDescent="0.2">
      <c r="A355" s="101" t="s">
        <v>655</v>
      </c>
      <c r="B355" s="97" t="s">
        <v>656</v>
      </c>
      <c r="C355" s="26"/>
      <c r="D355" s="247">
        <f t="shared" si="52"/>
        <v>0</v>
      </c>
      <c r="E355" s="27" t="s">
        <v>19</v>
      </c>
      <c r="F355" s="28">
        <f t="shared" si="53"/>
        <v>0</v>
      </c>
      <c r="G355" s="248">
        <v>0</v>
      </c>
      <c r="H355" s="33"/>
      <c r="I355" s="81" t="s">
        <v>1459</v>
      </c>
    </row>
    <row r="356" spans="1:9" s="18" customFormat="1" x14ac:dyDescent="0.2">
      <c r="A356" s="101" t="s">
        <v>657</v>
      </c>
      <c r="B356" s="97" t="s">
        <v>658</v>
      </c>
      <c r="C356" s="26"/>
      <c r="D356" s="247">
        <f t="shared" si="52"/>
        <v>0</v>
      </c>
      <c r="E356" s="27" t="s">
        <v>19</v>
      </c>
      <c r="F356" s="28">
        <f t="shared" si="53"/>
        <v>0</v>
      </c>
      <c r="G356" s="248">
        <v>0</v>
      </c>
      <c r="H356" s="33"/>
      <c r="I356" s="81" t="s">
        <v>1459</v>
      </c>
    </row>
    <row r="357" spans="1:9" s="18" customFormat="1" x14ac:dyDescent="0.2">
      <c r="A357" s="101" t="s">
        <v>659</v>
      </c>
      <c r="B357" s="97" t="s">
        <v>660</v>
      </c>
      <c r="C357" s="26"/>
      <c r="D357" s="247">
        <f t="shared" si="52"/>
        <v>0</v>
      </c>
      <c r="E357" s="27" t="s">
        <v>19</v>
      </c>
      <c r="F357" s="28">
        <f t="shared" si="53"/>
        <v>0</v>
      </c>
      <c r="G357" s="248">
        <v>0</v>
      </c>
      <c r="H357" s="33"/>
      <c r="I357" s="81" t="s">
        <v>1459</v>
      </c>
    </row>
    <row r="358" spans="1:9" s="18" customFormat="1" x14ac:dyDescent="0.2">
      <c r="A358" s="101" t="s">
        <v>661</v>
      </c>
      <c r="B358" s="97" t="s">
        <v>662</v>
      </c>
      <c r="C358" s="26"/>
      <c r="D358" s="247">
        <f t="shared" si="52"/>
        <v>0</v>
      </c>
      <c r="E358" s="27" t="s">
        <v>19</v>
      </c>
      <c r="F358" s="28">
        <f t="shared" si="53"/>
        <v>0</v>
      </c>
      <c r="G358" s="248">
        <v>0</v>
      </c>
      <c r="H358" s="33"/>
      <c r="I358" s="81" t="s">
        <v>1459</v>
      </c>
    </row>
    <row r="359" spans="1:9" s="18" customFormat="1" x14ac:dyDescent="0.2">
      <c r="A359" s="101" t="s">
        <v>663</v>
      </c>
      <c r="B359" s="97" t="s">
        <v>664</v>
      </c>
      <c r="C359" s="26"/>
      <c r="D359" s="247">
        <f t="shared" si="52"/>
        <v>0</v>
      </c>
      <c r="E359" s="27" t="s">
        <v>19</v>
      </c>
      <c r="F359" s="28">
        <f t="shared" si="53"/>
        <v>0</v>
      </c>
      <c r="G359" s="248">
        <v>0</v>
      </c>
      <c r="H359" s="33"/>
      <c r="I359" s="81" t="s">
        <v>1459</v>
      </c>
    </row>
    <row r="360" spans="1:9" s="18" customFormat="1" x14ac:dyDescent="0.2">
      <c r="A360" s="101" t="s">
        <v>665</v>
      </c>
      <c r="B360" s="97" t="s">
        <v>666</v>
      </c>
      <c r="C360" s="26"/>
      <c r="D360" s="247">
        <f t="shared" si="52"/>
        <v>0</v>
      </c>
      <c r="E360" s="27" t="s">
        <v>19</v>
      </c>
      <c r="F360" s="28">
        <f t="shared" si="53"/>
        <v>0</v>
      </c>
      <c r="G360" s="248">
        <v>0</v>
      </c>
      <c r="H360" s="33"/>
      <c r="I360" s="81" t="s">
        <v>1459</v>
      </c>
    </row>
    <row r="361" spans="1:9" s="18" customFormat="1" x14ac:dyDescent="0.2">
      <c r="A361" s="101" t="s">
        <v>667</v>
      </c>
      <c r="B361" s="97" t="s">
        <v>668</v>
      </c>
      <c r="C361" s="26"/>
      <c r="D361" s="247">
        <f t="shared" si="52"/>
        <v>0</v>
      </c>
      <c r="E361" s="27" t="s">
        <v>19</v>
      </c>
      <c r="F361" s="28">
        <f t="shared" si="53"/>
        <v>0</v>
      </c>
      <c r="G361" s="248">
        <v>0</v>
      </c>
      <c r="H361" s="33"/>
      <c r="I361" s="81" t="s">
        <v>1459</v>
      </c>
    </row>
    <row r="362" spans="1:9" s="18" customFormat="1" x14ac:dyDescent="0.2">
      <c r="A362" s="101" t="s">
        <v>669</v>
      </c>
      <c r="B362" s="97" t="s">
        <v>670</v>
      </c>
      <c r="C362" s="26"/>
      <c r="D362" s="247">
        <f t="shared" si="52"/>
        <v>0</v>
      </c>
      <c r="E362" s="27" t="s">
        <v>19</v>
      </c>
      <c r="F362" s="28">
        <f t="shared" si="53"/>
        <v>0</v>
      </c>
      <c r="G362" s="248">
        <v>0</v>
      </c>
      <c r="H362" s="33"/>
      <c r="I362" s="81" t="s">
        <v>1459</v>
      </c>
    </row>
    <row r="363" spans="1:9" s="18" customFormat="1" x14ac:dyDescent="0.2">
      <c r="A363" s="101" t="s">
        <v>671</v>
      </c>
      <c r="B363" s="97" t="s">
        <v>672</v>
      </c>
      <c r="C363" s="26"/>
      <c r="D363" s="247">
        <f t="shared" si="52"/>
        <v>0</v>
      </c>
      <c r="E363" s="27" t="s">
        <v>19</v>
      </c>
      <c r="F363" s="28">
        <f t="shared" si="53"/>
        <v>0</v>
      </c>
      <c r="G363" s="248">
        <v>0</v>
      </c>
      <c r="H363" s="33"/>
      <c r="I363" s="81" t="s">
        <v>1459</v>
      </c>
    </row>
    <row r="364" spans="1:9" s="18" customFormat="1" x14ac:dyDescent="0.2">
      <c r="A364" s="101" t="s">
        <v>673</v>
      </c>
      <c r="B364" s="97" t="s">
        <v>674</v>
      </c>
      <c r="C364" s="26"/>
      <c r="D364" s="247">
        <f t="shared" si="52"/>
        <v>0</v>
      </c>
      <c r="E364" s="27" t="s">
        <v>19</v>
      </c>
      <c r="F364" s="28">
        <f t="shared" si="53"/>
        <v>0</v>
      </c>
      <c r="G364" s="248">
        <v>0</v>
      </c>
      <c r="H364" s="33"/>
      <c r="I364" s="81" t="s">
        <v>1459</v>
      </c>
    </row>
    <row r="365" spans="1:9" s="18" customFormat="1" x14ac:dyDescent="0.2">
      <c r="A365" s="101" t="s">
        <v>675</v>
      </c>
      <c r="B365" s="97" t="s">
        <v>676</v>
      </c>
      <c r="C365" s="26"/>
      <c r="D365" s="247">
        <f t="shared" si="52"/>
        <v>0</v>
      </c>
      <c r="E365" s="27" t="s">
        <v>19</v>
      </c>
      <c r="F365" s="28">
        <f t="shared" si="53"/>
        <v>0</v>
      </c>
      <c r="G365" s="248">
        <v>0</v>
      </c>
      <c r="H365" s="33"/>
      <c r="I365" s="81" t="s">
        <v>1459</v>
      </c>
    </row>
    <row r="366" spans="1:9" s="18" customFormat="1" x14ac:dyDescent="0.2">
      <c r="A366" s="101" t="s">
        <v>677</v>
      </c>
      <c r="B366" s="97" t="s">
        <v>678</v>
      </c>
      <c r="C366" s="26"/>
      <c r="D366" s="247">
        <f t="shared" si="52"/>
        <v>0</v>
      </c>
      <c r="E366" s="27" t="s">
        <v>19</v>
      </c>
      <c r="F366" s="28">
        <f t="shared" si="53"/>
        <v>0</v>
      </c>
      <c r="G366" s="248">
        <v>0</v>
      </c>
      <c r="H366" s="33"/>
      <c r="I366" s="81" t="s">
        <v>1459</v>
      </c>
    </row>
    <row r="367" spans="1:9" s="18" customFormat="1" x14ac:dyDescent="0.2">
      <c r="A367" s="101" t="s">
        <v>679</v>
      </c>
      <c r="B367" s="97" t="s">
        <v>680</v>
      </c>
      <c r="C367" s="26"/>
      <c r="D367" s="247">
        <f t="shared" si="52"/>
        <v>0</v>
      </c>
      <c r="E367" s="27" t="s">
        <v>19</v>
      </c>
      <c r="F367" s="28">
        <f t="shared" si="53"/>
        <v>0</v>
      </c>
      <c r="G367" s="248">
        <v>0</v>
      </c>
      <c r="H367" s="33"/>
      <c r="I367" s="81" t="s">
        <v>1459</v>
      </c>
    </row>
    <row r="368" spans="1:9" s="18" customFormat="1" x14ac:dyDescent="0.2">
      <c r="A368" s="101" t="s">
        <v>681</v>
      </c>
      <c r="B368" s="97" t="s">
        <v>682</v>
      </c>
      <c r="C368" s="26"/>
      <c r="D368" s="247">
        <f t="shared" si="52"/>
        <v>0</v>
      </c>
      <c r="E368" s="27" t="s">
        <v>19</v>
      </c>
      <c r="F368" s="28">
        <f t="shared" si="53"/>
        <v>0</v>
      </c>
      <c r="G368" s="248">
        <v>0</v>
      </c>
      <c r="H368" s="33"/>
      <c r="I368" s="81" t="s">
        <v>1459</v>
      </c>
    </row>
    <row r="369" spans="1:9" s="18" customFormat="1" x14ac:dyDescent="0.2">
      <c r="A369" s="101" t="s">
        <v>683</v>
      </c>
      <c r="B369" s="97" t="s">
        <v>684</v>
      </c>
      <c r="C369" s="26"/>
      <c r="D369" s="247">
        <f t="shared" si="52"/>
        <v>0</v>
      </c>
      <c r="E369" s="27" t="s">
        <v>19</v>
      </c>
      <c r="F369" s="28">
        <f t="shared" si="53"/>
        <v>0</v>
      </c>
      <c r="G369" s="248">
        <v>0</v>
      </c>
      <c r="H369" s="33"/>
      <c r="I369" s="81" t="s">
        <v>1459</v>
      </c>
    </row>
    <row r="370" spans="1:9" s="18" customFormat="1" x14ac:dyDescent="0.2">
      <c r="A370" s="101" t="s">
        <v>685</v>
      </c>
      <c r="B370" s="97" t="s">
        <v>686</v>
      </c>
      <c r="C370" s="26"/>
      <c r="D370" s="247">
        <f t="shared" si="52"/>
        <v>0</v>
      </c>
      <c r="E370" s="27" t="s">
        <v>19</v>
      </c>
      <c r="F370" s="28">
        <f t="shared" si="53"/>
        <v>0</v>
      </c>
      <c r="G370" s="248">
        <v>0</v>
      </c>
      <c r="H370" s="33"/>
      <c r="I370" s="81" t="s">
        <v>1459</v>
      </c>
    </row>
    <row r="371" spans="1:9" s="18" customFormat="1" x14ac:dyDescent="0.2">
      <c r="A371" s="101" t="s">
        <v>687</v>
      </c>
      <c r="B371" s="97" t="s">
        <v>688</v>
      </c>
      <c r="C371" s="26"/>
      <c r="D371" s="247">
        <f t="shared" si="52"/>
        <v>0</v>
      </c>
      <c r="E371" s="27" t="s">
        <v>19</v>
      </c>
      <c r="F371" s="28">
        <f t="shared" si="53"/>
        <v>0</v>
      </c>
      <c r="G371" s="248">
        <v>0</v>
      </c>
      <c r="H371" s="33"/>
      <c r="I371" s="81" t="s">
        <v>1459</v>
      </c>
    </row>
    <row r="372" spans="1:9" s="18" customFormat="1" ht="13.5" thickBot="1" x14ac:dyDescent="0.25">
      <c r="A372" s="108"/>
      <c r="B372" s="97"/>
      <c r="C372" s="26"/>
      <c r="D372" s="247"/>
      <c r="E372" s="27"/>
      <c r="F372" s="28"/>
      <c r="G372" s="248"/>
      <c r="H372" s="33"/>
      <c r="I372" s="81"/>
    </row>
    <row r="373" spans="1:9" s="18" customFormat="1" ht="13.5" thickBot="1" x14ac:dyDescent="0.25">
      <c r="A373" s="102"/>
      <c r="B373" s="98"/>
      <c r="C373" s="22" t="str">
        <f>"SUBTOTAL "&amp;B327</f>
        <v>SUBTOTAL HEATING, VENTILATION &amp; AIR CONDITIONING:</v>
      </c>
      <c r="D373" s="19"/>
      <c r="E373" s="20"/>
      <c r="F373" s="21"/>
      <c r="G373" s="23">
        <f ca="1">SUM(OFFSET(G326,1,0):OFFSET(G373,-1,0))</f>
        <v>0</v>
      </c>
      <c r="H373" s="33"/>
      <c r="I373" s="81"/>
    </row>
    <row r="374" spans="1:9" s="18" customFormat="1" x14ac:dyDescent="0.2">
      <c r="A374" s="100" t="s">
        <v>689</v>
      </c>
      <c r="B374" s="40" t="s">
        <v>936</v>
      </c>
      <c r="C374" s="40"/>
      <c r="D374" s="36"/>
      <c r="E374" s="37"/>
      <c r="F374" s="38"/>
      <c r="G374" s="39"/>
      <c r="H374" s="33"/>
      <c r="I374" s="81"/>
    </row>
    <row r="375" spans="1:9" s="18" customFormat="1" x14ac:dyDescent="0.2">
      <c r="A375" s="101" t="s">
        <v>690</v>
      </c>
      <c r="B375" s="97" t="s">
        <v>691</v>
      </c>
      <c r="C375" s="26"/>
      <c r="D375" s="247">
        <f t="shared" ref="D375" si="54">C$3</f>
        <v>0</v>
      </c>
      <c r="E375" s="27" t="s">
        <v>19</v>
      </c>
      <c r="F375" s="28">
        <f t="shared" ref="F375:F397" si="55">IF(D375&lt;=0,0,G375/D375)</f>
        <v>0</v>
      </c>
      <c r="G375" s="248">
        <v>0</v>
      </c>
      <c r="H375" s="33"/>
      <c r="I375" s="81" t="s">
        <v>1459</v>
      </c>
    </row>
    <row r="376" spans="1:9" s="18" customFormat="1" x14ac:dyDescent="0.2">
      <c r="A376" s="101" t="s">
        <v>692</v>
      </c>
      <c r="B376" s="97" t="s">
        <v>693</v>
      </c>
      <c r="C376" s="26"/>
      <c r="D376" s="247">
        <f t="shared" ref="D376:D397" si="56">C$3</f>
        <v>0</v>
      </c>
      <c r="E376" s="27" t="s">
        <v>19</v>
      </c>
      <c r="F376" s="28">
        <f t="shared" si="55"/>
        <v>0</v>
      </c>
      <c r="G376" s="248">
        <v>0</v>
      </c>
      <c r="H376" s="33"/>
      <c r="I376" s="81" t="s">
        <v>1459</v>
      </c>
    </row>
    <row r="377" spans="1:9" s="18" customFormat="1" x14ac:dyDescent="0.2">
      <c r="A377" s="101" t="s">
        <v>694</v>
      </c>
      <c r="B377" s="97" t="s">
        <v>695</v>
      </c>
      <c r="C377" s="26"/>
      <c r="D377" s="247">
        <f t="shared" si="56"/>
        <v>0</v>
      </c>
      <c r="E377" s="27" t="s">
        <v>19</v>
      </c>
      <c r="F377" s="28">
        <f t="shared" si="55"/>
        <v>0</v>
      </c>
      <c r="G377" s="248">
        <v>0</v>
      </c>
      <c r="H377" s="33"/>
      <c r="I377" s="81" t="s">
        <v>1459</v>
      </c>
    </row>
    <row r="378" spans="1:9" s="18" customFormat="1" x14ac:dyDescent="0.2">
      <c r="A378" s="101" t="s">
        <v>696</v>
      </c>
      <c r="B378" s="97" t="s">
        <v>697</v>
      </c>
      <c r="C378" s="26"/>
      <c r="D378" s="247">
        <f t="shared" si="56"/>
        <v>0</v>
      </c>
      <c r="E378" s="27" t="s">
        <v>19</v>
      </c>
      <c r="F378" s="28">
        <f t="shared" si="55"/>
        <v>0</v>
      </c>
      <c r="G378" s="248">
        <v>0</v>
      </c>
      <c r="H378" s="33"/>
      <c r="I378" s="81" t="s">
        <v>1459</v>
      </c>
    </row>
    <row r="379" spans="1:9" s="18" customFormat="1" x14ac:dyDescent="0.2">
      <c r="A379" s="101" t="s">
        <v>698</v>
      </c>
      <c r="B379" s="97" t="s">
        <v>699</v>
      </c>
      <c r="C379" s="26"/>
      <c r="D379" s="247">
        <f t="shared" si="56"/>
        <v>0</v>
      </c>
      <c r="E379" s="27" t="s">
        <v>19</v>
      </c>
      <c r="F379" s="28">
        <f t="shared" si="55"/>
        <v>0</v>
      </c>
      <c r="G379" s="248">
        <v>0</v>
      </c>
      <c r="H379" s="33"/>
      <c r="I379" s="81" t="s">
        <v>1459</v>
      </c>
    </row>
    <row r="380" spans="1:9" s="18" customFormat="1" x14ac:dyDescent="0.2">
      <c r="A380" s="101" t="s">
        <v>700</v>
      </c>
      <c r="B380" s="97" t="s">
        <v>701</v>
      </c>
      <c r="C380" s="26"/>
      <c r="D380" s="247">
        <f t="shared" si="56"/>
        <v>0</v>
      </c>
      <c r="E380" s="27" t="s">
        <v>19</v>
      </c>
      <c r="F380" s="28">
        <f t="shared" si="55"/>
        <v>0</v>
      </c>
      <c r="G380" s="248">
        <v>0</v>
      </c>
      <c r="H380" s="33"/>
      <c r="I380" s="81" t="s">
        <v>1459</v>
      </c>
    </row>
    <row r="381" spans="1:9" s="18" customFormat="1" x14ac:dyDescent="0.2">
      <c r="A381" s="101" t="s">
        <v>702</v>
      </c>
      <c r="B381" s="97" t="s">
        <v>703</v>
      </c>
      <c r="C381" s="26"/>
      <c r="D381" s="247">
        <f t="shared" si="56"/>
        <v>0</v>
      </c>
      <c r="E381" s="27" t="s">
        <v>19</v>
      </c>
      <c r="F381" s="28">
        <f t="shared" si="55"/>
        <v>0</v>
      </c>
      <c r="G381" s="248">
        <v>0</v>
      </c>
      <c r="H381" s="33"/>
      <c r="I381" s="81" t="s">
        <v>1459</v>
      </c>
    </row>
    <row r="382" spans="1:9" s="18" customFormat="1" x14ac:dyDescent="0.2">
      <c r="A382" s="101" t="s">
        <v>704</v>
      </c>
      <c r="B382" s="97" t="s">
        <v>705</v>
      </c>
      <c r="C382" s="26"/>
      <c r="D382" s="247">
        <f t="shared" si="56"/>
        <v>0</v>
      </c>
      <c r="E382" s="27" t="s">
        <v>19</v>
      </c>
      <c r="F382" s="28">
        <f t="shared" si="55"/>
        <v>0</v>
      </c>
      <c r="G382" s="248">
        <v>0</v>
      </c>
      <c r="H382" s="33"/>
      <c r="I382" s="81" t="s">
        <v>1459</v>
      </c>
    </row>
    <row r="383" spans="1:9" s="18" customFormat="1" x14ac:dyDescent="0.2">
      <c r="A383" s="101" t="s">
        <v>706</v>
      </c>
      <c r="B383" s="97" t="s">
        <v>707</v>
      </c>
      <c r="C383" s="26"/>
      <c r="D383" s="247">
        <f t="shared" si="56"/>
        <v>0</v>
      </c>
      <c r="E383" s="27" t="s">
        <v>19</v>
      </c>
      <c r="F383" s="28">
        <f t="shared" si="55"/>
        <v>0</v>
      </c>
      <c r="G383" s="248">
        <v>0</v>
      </c>
      <c r="H383" s="33"/>
      <c r="I383" s="81" t="s">
        <v>1459</v>
      </c>
    </row>
    <row r="384" spans="1:9" s="18" customFormat="1" x14ac:dyDescent="0.2">
      <c r="A384" s="101" t="s">
        <v>708</v>
      </c>
      <c r="B384" s="97" t="s">
        <v>709</v>
      </c>
      <c r="C384" s="26"/>
      <c r="D384" s="247">
        <f t="shared" si="56"/>
        <v>0</v>
      </c>
      <c r="E384" s="27" t="s">
        <v>19</v>
      </c>
      <c r="F384" s="28">
        <f t="shared" si="55"/>
        <v>0</v>
      </c>
      <c r="G384" s="248">
        <v>0</v>
      </c>
      <c r="H384" s="33"/>
      <c r="I384" s="81" t="s">
        <v>1459</v>
      </c>
    </row>
    <row r="385" spans="1:9" s="18" customFormat="1" x14ac:dyDescent="0.2">
      <c r="A385" s="101" t="s">
        <v>710</v>
      </c>
      <c r="B385" s="97" t="s">
        <v>711</v>
      </c>
      <c r="C385" s="26"/>
      <c r="D385" s="247">
        <f t="shared" si="56"/>
        <v>0</v>
      </c>
      <c r="E385" s="27" t="s">
        <v>19</v>
      </c>
      <c r="F385" s="28">
        <f t="shared" si="55"/>
        <v>0</v>
      </c>
      <c r="G385" s="248">
        <v>0</v>
      </c>
      <c r="H385" s="33"/>
      <c r="I385" s="81" t="s">
        <v>1459</v>
      </c>
    </row>
    <row r="386" spans="1:9" s="18" customFormat="1" x14ac:dyDescent="0.2">
      <c r="A386" s="101" t="s">
        <v>712</v>
      </c>
      <c r="B386" s="97" t="s">
        <v>713</v>
      </c>
      <c r="C386" s="26"/>
      <c r="D386" s="247">
        <f t="shared" si="56"/>
        <v>0</v>
      </c>
      <c r="E386" s="27" t="s">
        <v>19</v>
      </c>
      <c r="F386" s="28">
        <f t="shared" si="55"/>
        <v>0</v>
      </c>
      <c r="G386" s="248">
        <v>0</v>
      </c>
      <c r="H386" s="33"/>
      <c r="I386" s="81" t="s">
        <v>1459</v>
      </c>
    </row>
    <row r="387" spans="1:9" s="18" customFormat="1" x14ac:dyDescent="0.2">
      <c r="A387" s="101" t="s">
        <v>714</v>
      </c>
      <c r="B387" s="97" t="s">
        <v>715</v>
      </c>
      <c r="C387" s="26"/>
      <c r="D387" s="247">
        <f t="shared" si="56"/>
        <v>0</v>
      </c>
      <c r="E387" s="27" t="s">
        <v>19</v>
      </c>
      <c r="F387" s="28">
        <f t="shared" si="55"/>
        <v>0</v>
      </c>
      <c r="G387" s="248">
        <v>0</v>
      </c>
      <c r="H387" s="33"/>
      <c r="I387" s="81" t="s">
        <v>1459</v>
      </c>
    </row>
    <row r="388" spans="1:9" s="18" customFormat="1" x14ac:dyDescent="0.2">
      <c r="A388" s="101" t="s">
        <v>716</v>
      </c>
      <c r="B388" s="97" t="s">
        <v>717</v>
      </c>
      <c r="C388" s="26"/>
      <c r="D388" s="247">
        <f t="shared" si="56"/>
        <v>0</v>
      </c>
      <c r="E388" s="27" t="s">
        <v>19</v>
      </c>
      <c r="F388" s="28">
        <f t="shared" si="55"/>
        <v>0</v>
      </c>
      <c r="G388" s="248">
        <v>0</v>
      </c>
      <c r="H388" s="33"/>
      <c r="I388" s="81" t="s">
        <v>1459</v>
      </c>
    </row>
    <row r="389" spans="1:9" s="18" customFormat="1" x14ac:dyDescent="0.2">
      <c r="A389" s="101" t="s">
        <v>718</v>
      </c>
      <c r="B389" s="97" t="s">
        <v>719</v>
      </c>
      <c r="C389" s="26"/>
      <c r="D389" s="247">
        <f t="shared" si="56"/>
        <v>0</v>
      </c>
      <c r="E389" s="27" t="s">
        <v>19</v>
      </c>
      <c r="F389" s="28">
        <f t="shared" si="55"/>
        <v>0</v>
      </c>
      <c r="G389" s="248">
        <v>0</v>
      </c>
      <c r="H389" s="33"/>
      <c r="I389" s="81" t="s">
        <v>1459</v>
      </c>
    </row>
    <row r="390" spans="1:9" s="18" customFormat="1" x14ac:dyDescent="0.2">
      <c r="A390" s="101" t="s">
        <v>720</v>
      </c>
      <c r="B390" s="97" t="s">
        <v>721</v>
      </c>
      <c r="C390" s="26"/>
      <c r="D390" s="247">
        <f t="shared" si="56"/>
        <v>0</v>
      </c>
      <c r="E390" s="27" t="s">
        <v>19</v>
      </c>
      <c r="F390" s="28">
        <f t="shared" si="55"/>
        <v>0</v>
      </c>
      <c r="G390" s="248">
        <v>0</v>
      </c>
      <c r="H390" s="33"/>
      <c r="I390" s="81" t="s">
        <v>1459</v>
      </c>
    </row>
    <row r="391" spans="1:9" s="18" customFormat="1" x14ac:dyDescent="0.2">
      <c r="A391" s="101" t="s">
        <v>722</v>
      </c>
      <c r="B391" s="97" t="s">
        <v>723</v>
      </c>
      <c r="C391" s="26"/>
      <c r="D391" s="247">
        <f t="shared" si="56"/>
        <v>0</v>
      </c>
      <c r="E391" s="27" t="s">
        <v>19</v>
      </c>
      <c r="F391" s="28">
        <f t="shared" si="55"/>
        <v>0</v>
      </c>
      <c r="G391" s="248">
        <v>0</v>
      </c>
      <c r="H391" s="33"/>
      <c r="I391" s="81" t="s">
        <v>1459</v>
      </c>
    </row>
    <row r="392" spans="1:9" s="18" customFormat="1" x14ac:dyDescent="0.2">
      <c r="A392" s="101" t="s">
        <v>724</v>
      </c>
      <c r="B392" s="97" t="s">
        <v>725</v>
      </c>
      <c r="C392" s="26"/>
      <c r="D392" s="247">
        <f t="shared" si="56"/>
        <v>0</v>
      </c>
      <c r="E392" s="27" t="s">
        <v>19</v>
      </c>
      <c r="F392" s="28">
        <f t="shared" si="55"/>
        <v>0</v>
      </c>
      <c r="G392" s="248">
        <v>0</v>
      </c>
      <c r="H392" s="33"/>
      <c r="I392" s="81" t="s">
        <v>1459</v>
      </c>
    </row>
    <row r="393" spans="1:9" s="18" customFormat="1" x14ac:dyDescent="0.2">
      <c r="A393" s="101" t="s">
        <v>726</v>
      </c>
      <c r="B393" s="97" t="s">
        <v>727</v>
      </c>
      <c r="C393" s="26"/>
      <c r="D393" s="247">
        <f t="shared" si="56"/>
        <v>0</v>
      </c>
      <c r="E393" s="27" t="s">
        <v>19</v>
      </c>
      <c r="F393" s="28">
        <f t="shared" si="55"/>
        <v>0</v>
      </c>
      <c r="G393" s="248">
        <v>0</v>
      </c>
      <c r="H393" s="33"/>
      <c r="I393" s="81" t="s">
        <v>1459</v>
      </c>
    </row>
    <row r="394" spans="1:9" s="18" customFormat="1" x14ac:dyDescent="0.2">
      <c r="A394" s="101" t="s">
        <v>728</v>
      </c>
      <c r="B394" s="97" t="s">
        <v>729</v>
      </c>
      <c r="C394" s="26"/>
      <c r="D394" s="247">
        <f t="shared" si="56"/>
        <v>0</v>
      </c>
      <c r="E394" s="27" t="s">
        <v>19</v>
      </c>
      <c r="F394" s="28">
        <f t="shared" si="55"/>
        <v>0</v>
      </c>
      <c r="G394" s="248">
        <v>0</v>
      </c>
      <c r="H394" s="33"/>
      <c r="I394" s="81" t="s">
        <v>1459</v>
      </c>
    </row>
    <row r="395" spans="1:9" s="18" customFormat="1" x14ac:dyDescent="0.2">
      <c r="A395" s="101" t="s">
        <v>730</v>
      </c>
      <c r="B395" s="97" t="s">
        <v>731</v>
      </c>
      <c r="C395" s="26"/>
      <c r="D395" s="247">
        <f t="shared" si="56"/>
        <v>0</v>
      </c>
      <c r="E395" s="27" t="s">
        <v>19</v>
      </c>
      <c r="F395" s="28">
        <f t="shared" si="55"/>
        <v>0</v>
      </c>
      <c r="G395" s="248">
        <v>0</v>
      </c>
      <c r="H395" s="33"/>
      <c r="I395" s="81" t="s">
        <v>1459</v>
      </c>
    </row>
    <row r="396" spans="1:9" s="18" customFormat="1" x14ac:dyDescent="0.2">
      <c r="A396" s="101" t="s">
        <v>732</v>
      </c>
      <c r="B396" s="97" t="s">
        <v>733</v>
      </c>
      <c r="C396" s="26"/>
      <c r="D396" s="247">
        <f t="shared" si="56"/>
        <v>0</v>
      </c>
      <c r="E396" s="27" t="s">
        <v>19</v>
      </c>
      <c r="F396" s="28">
        <f t="shared" si="55"/>
        <v>0</v>
      </c>
      <c r="G396" s="248">
        <v>0</v>
      </c>
      <c r="H396" s="33"/>
      <c r="I396" s="81" t="s">
        <v>1459</v>
      </c>
    </row>
    <row r="397" spans="1:9" s="18" customFormat="1" x14ac:dyDescent="0.2">
      <c r="A397" s="101" t="s">
        <v>734</v>
      </c>
      <c r="B397" s="97" t="s">
        <v>735</v>
      </c>
      <c r="C397" s="26"/>
      <c r="D397" s="247">
        <f t="shared" si="56"/>
        <v>0</v>
      </c>
      <c r="E397" s="27" t="s">
        <v>19</v>
      </c>
      <c r="F397" s="28">
        <f t="shared" si="55"/>
        <v>0</v>
      </c>
      <c r="G397" s="248">
        <v>0</v>
      </c>
      <c r="H397" s="33"/>
      <c r="I397" s="81" t="s">
        <v>1459</v>
      </c>
    </row>
    <row r="398" spans="1:9" s="18" customFormat="1" ht="13.5" thickBot="1" x14ac:dyDescent="0.25">
      <c r="A398" s="108"/>
      <c r="B398" s="97"/>
      <c r="C398" s="26"/>
      <c r="D398" s="247"/>
      <c r="E398" s="27"/>
      <c r="F398" s="28"/>
      <c r="G398" s="248"/>
      <c r="H398" s="33"/>
      <c r="I398" s="81"/>
    </row>
    <row r="399" spans="1:9" s="18" customFormat="1" ht="13.5" thickBot="1" x14ac:dyDescent="0.25">
      <c r="A399" s="102"/>
      <c r="B399" s="98"/>
      <c r="C399" s="22" t="str">
        <f>"SUBTOTAL "&amp;B374</f>
        <v>SUBTOTAL ELECTRICAL:</v>
      </c>
      <c r="D399" s="19"/>
      <c r="E399" s="20"/>
      <c r="F399" s="21"/>
      <c r="G399" s="23">
        <f ca="1">SUM(OFFSET(G373,1,0):OFFSET(G399,-1,0))</f>
        <v>0</v>
      </c>
      <c r="H399" s="33"/>
      <c r="I399" s="81"/>
    </row>
    <row r="400" spans="1:9" s="18" customFormat="1" x14ac:dyDescent="0.2">
      <c r="A400" s="100" t="s">
        <v>1056</v>
      </c>
      <c r="B400" s="40" t="s">
        <v>1071</v>
      </c>
      <c r="C400" s="40"/>
      <c r="D400" s="36"/>
      <c r="E400" s="37"/>
      <c r="F400" s="38"/>
      <c r="G400" s="39"/>
      <c r="H400" s="33"/>
      <c r="I400" s="81"/>
    </row>
    <row r="401" spans="1:9" s="18" customFormat="1" x14ac:dyDescent="0.2">
      <c r="A401" s="101" t="s">
        <v>1057</v>
      </c>
      <c r="B401" s="97" t="s">
        <v>1060</v>
      </c>
      <c r="C401" s="26"/>
      <c r="D401" s="247">
        <f t="shared" ref="D401" si="57">C$3</f>
        <v>0</v>
      </c>
      <c r="E401" s="27" t="s">
        <v>19</v>
      </c>
      <c r="F401" s="28">
        <f t="shared" ref="F401" si="58">IF(D401&lt;=0,0,G401/D401)</f>
        <v>0</v>
      </c>
      <c r="G401" s="248">
        <v>0</v>
      </c>
      <c r="H401" s="33"/>
      <c r="I401" s="81" t="s">
        <v>1459</v>
      </c>
    </row>
    <row r="402" spans="1:9" s="18" customFormat="1" x14ac:dyDescent="0.2">
      <c r="A402" s="101" t="s">
        <v>1058</v>
      </c>
      <c r="B402" s="97" t="s">
        <v>1059</v>
      </c>
      <c r="C402" s="26"/>
      <c r="D402" s="247">
        <f t="shared" ref="D402:D407" si="59">C$3</f>
        <v>0</v>
      </c>
      <c r="E402" s="27" t="s">
        <v>19</v>
      </c>
      <c r="F402" s="28">
        <f t="shared" ref="F402:F407" si="60">IF(D402&lt;=0,0,G402/D402)</f>
        <v>0</v>
      </c>
      <c r="G402" s="248">
        <v>0</v>
      </c>
      <c r="H402" s="33"/>
      <c r="I402" s="81" t="s">
        <v>1459</v>
      </c>
    </row>
    <row r="403" spans="1:9" s="18" customFormat="1" x14ac:dyDescent="0.2">
      <c r="A403" s="101" t="s">
        <v>1061</v>
      </c>
      <c r="B403" s="97" t="s">
        <v>1063</v>
      </c>
      <c r="C403" s="26"/>
      <c r="D403" s="247">
        <f t="shared" si="59"/>
        <v>0</v>
      </c>
      <c r="E403" s="27" t="s">
        <v>19</v>
      </c>
      <c r="F403" s="28">
        <f t="shared" si="60"/>
        <v>0</v>
      </c>
      <c r="G403" s="248">
        <v>0</v>
      </c>
      <c r="H403" s="33"/>
      <c r="I403" s="81" t="s">
        <v>1459</v>
      </c>
    </row>
    <row r="404" spans="1:9" s="18" customFormat="1" x14ac:dyDescent="0.2">
      <c r="A404" s="101" t="s">
        <v>1062</v>
      </c>
      <c r="B404" s="97" t="s">
        <v>1064</v>
      </c>
      <c r="C404" s="26"/>
      <c r="D404" s="247">
        <f t="shared" si="59"/>
        <v>0</v>
      </c>
      <c r="E404" s="27" t="s">
        <v>19</v>
      </c>
      <c r="F404" s="28">
        <f t="shared" si="60"/>
        <v>0</v>
      </c>
      <c r="G404" s="248">
        <v>0</v>
      </c>
      <c r="H404" s="33"/>
      <c r="I404" s="81" t="s">
        <v>1459</v>
      </c>
    </row>
    <row r="405" spans="1:9" s="18" customFormat="1" x14ac:dyDescent="0.2">
      <c r="A405" s="101" t="s">
        <v>1065</v>
      </c>
      <c r="B405" s="97" t="s">
        <v>1067</v>
      </c>
      <c r="C405" s="26"/>
      <c r="D405" s="247">
        <f t="shared" si="59"/>
        <v>0</v>
      </c>
      <c r="E405" s="27" t="s">
        <v>19</v>
      </c>
      <c r="F405" s="28">
        <f t="shared" si="60"/>
        <v>0</v>
      </c>
      <c r="G405" s="248">
        <v>0</v>
      </c>
      <c r="H405" s="33"/>
      <c r="I405" s="81" t="s">
        <v>1459</v>
      </c>
    </row>
    <row r="406" spans="1:9" s="18" customFormat="1" x14ac:dyDescent="0.2">
      <c r="A406" s="101" t="s">
        <v>1066</v>
      </c>
      <c r="B406" s="97" t="s">
        <v>1068</v>
      </c>
      <c r="C406" s="26"/>
      <c r="D406" s="247">
        <f t="shared" si="59"/>
        <v>0</v>
      </c>
      <c r="E406" s="27" t="s">
        <v>19</v>
      </c>
      <c r="F406" s="28">
        <f t="shared" si="60"/>
        <v>0</v>
      </c>
      <c r="G406" s="248">
        <v>0</v>
      </c>
      <c r="H406" s="33"/>
      <c r="I406" s="81" t="s">
        <v>1459</v>
      </c>
    </row>
    <row r="407" spans="1:9" s="18" customFormat="1" x14ac:dyDescent="0.2">
      <c r="A407" s="101" t="s">
        <v>1069</v>
      </c>
      <c r="B407" s="97" t="s">
        <v>1070</v>
      </c>
      <c r="C407" s="26"/>
      <c r="D407" s="247">
        <f t="shared" si="59"/>
        <v>0</v>
      </c>
      <c r="E407" s="27" t="s">
        <v>19</v>
      </c>
      <c r="F407" s="28">
        <f t="shared" si="60"/>
        <v>0</v>
      </c>
      <c r="G407" s="248">
        <v>0</v>
      </c>
      <c r="H407" s="33"/>
      <c r="I407" s="81" t="s">
        <v>1459</v>
      </c>
    </row>
    <row r="408" spans="1:9" s="18" customFormat="1" ht="13.5" thickBot="1" x14ac:dyDescent="0.25">
      <c r="A408" s="108"/>
      <c r="B408" s="97"/>
      <c r="C408" s="26"/>
      <c r="D408" s="247"/>
      <c r="E408" s="27"/>
      <c r="F408" s="28"/>
      <c r="G408" s="248"/>
      <c r="H408" s="33"/>
      <c r="I408" s="81"/>
    </row>
    <row r="409" spans="1:9" s="18" customFormat="1" ht="13.5" thickBot="1" x14ac:dyDescent="0.25">
      <c r="A409" s="102"/>
      <c r="B409" s="98"/>
      <c r="C409" s="22" t="str">
        <f>"SUBTOTAL "&amp;B400</f>
        <v>SUBTOTAL COMMUNICATIONS:</v>
      </c>
      <c r="D409" s="19"/>
      <c r="E409" s="20"/>
      <c r="F409" s="21"/>
      <c r="G409" s="23">
        <f ca="1">SUM(OFFSET(G399,1,0):OFFSET(G409,-1,0))</f>
        <v>0</v>
      </c>
      <c r="H409" s="33"/>
      <c r="I409" s="81"/>
    </row>
    <row r="410" spans="1:9" s="18" customFormat="1" x14ac:dyDescent="0.2">
      <c r="A410" s="100" t="s">
        <v>736</v>
      </c>
      <c r="B410" s="40" t="s">
        <v>937</v>
      </c>
      <c r="C410" s="40"/>
      <c r="D410" s="36"/>
      <c r="E410" s="37"/>
      <c r="F410" s="38"/>
      <c r="G410" s="39"/>
      <c r="H410" s="33"/>
      <c r="I410" s="81"/>
    </row>
    <row r="411" spans="1:9" s="18" customFormat="1" x14ac:dyDescent="0.2">
      <c r="A411" s="101" t="s">
        <v>737</v>
      </c>
      <c r="B411" s="97" t="s">
        <v>738</v>
      </c>
      <c r="C411" s="26"/>
      <c r="D411" s="247">
        <f t="shared" ref="D411:D421" si="61">C$3</f>
        <v>0</v>
      </c>
      <c r="E411" s="27" t="s">
        <v>19</v>
      </c>
      <c r="F411" s="28">
        <f t="shared" ref="F411:F421" si="62">IF(D411&lt;=0,0,G411/D411)</f>
        <v>0</v>
      </c>
      <c r="G411" s="248">
        <v>0</v>
      </c>
      <c r="H411" s="33"/>
      <c r="I411" s="81" t="s">
        <v>1459</v>
      </c>
    </row>
    <row r="412" spans="1:9" s="18" customFormat="1" x14ac:dyDescent="0.2">
      <c r="A412" s="101" t="s">
        <v>739</v>
      </c>
      <c r="B412" s="97" t="s">
        <v>740</v>
      </c>
      <c r="C412" s="26"/>
      <c r="D412" s="247">
        <f t="shared" si="61"/>
        <v>0</v>
      </c>
      <c r="E412" s="27" t="s">
        <v>19</v>
      </c>
      <c r="F412" s="28">
        <f t="shared" si="62"/>
        <v>0</v>
      </c>
      <c r="G412" s="248">
        <v>0</v>
      </c>
      <c r="H412" s="33"/>
      <c r="I412" s="81" t="s">
        <v>1459</v>
      </c>
    </row>
    <row r="413" spans="1:9" s="18" customFormat="1" x14ac:dyDescent="0.2">
      <c r="A413" s="101" t="s">
        <v>741</v>
      </c>
      <c r="B413" s="97" t="s">
        <v>742</v>
      </c>
      <c r="C413" s="26"/>
      <c r="D413" s="247">
        <f t="shared" si="61"/>
        <v>0</v>
      </c>
      <c r="E413" s="27" t="s">
        <v>19</v>
      </c>
      <c r="F413" s="28">
        <f t="shared" si="62"/>
        <v>0</v>
      </c>
      <c r="G413" s="248">
        <v>0</v>
      </c>
      <c r="H413" s="33"/>
      <c r="I413" s="81" t="s">
        <v>1459</v>
      </c>
    </row>
    <row r="414" spans="1:9" s="18" customFormat="1" x14ac:dyDescent="0.2">
      <c r="A414" s="101" t="s">
        <v>743</v>
      </c>
      <c r="B414" s="97" t="s">
        <v>744</v>
      </c>
      <c r="C414" s="26"/>
      <c r="D414" s="247">
        <f t="shared" si="61"/>
        <v>0</v>
      </c>
      <c r="E414" s="27" t="s">
        <v>19</v>
      </c>
      <c r="F414" s="28">
        <f t="shared" si="62"/>
        <v>0</v>
      </c>
      <c r="G414" s="248">
        <v>0</v>
      </c>
      <c r="H414" s="33"/>
      <c r="I414" s="81" t="s">
        <v>1459</v>
      </c>
    </row>
    <row r="415" spans="1:9" s="18" customFormat="1" x14ac:dyDescent="0.2">
      <c r="A415" s="101" t="s">
        <v>745</v>
      </c>
      <c r="B415" s="97" t="s">
        <v>746</v>
      </c>
      <c r="C415" s="26"/>
      <c r="D415" s="247">
        <f t="shared" si="61"/>
        <v>0</v>
      </c>
      <c r="E415" s="27" t="s">
        <v>19</v>
      </c>
      <c r="F415" s="28">
        <f t="shared" si="62"/>
        <v>0</v>
      </c>
      <c r="G415" s="248">
        <v>0</v>
      </c>
      <c r="H415" s="33"/>
      <c r="I415" s="81" t="s">
        <v>1459</v>
      </c>
    </row>
    <row r="416" spans="1:9" s="18" customFormat="1" x14ac:dyDescent="0.2">
      <c r="A416" s="101" t="s">
        <v>747</v>
      </c>
      <c r="B416" s="97" t="s">
        <v>748</v>
      </c>
      <c r="C416" s="26"/>
      <c r="D416" s="247">
        <f t="shared" si="61"/>
        <v>0</v>
      </c>
      <c r="E416" s="27" t="s">
        <v>19</v>
      </c>
      <c r="F416" s="28">
        <f t="shared" si="62"/>
        <v>0</v>
      </c>
      <c r="G416" s="248">
        <v>0</v>
      </c>
      <c r="H416" s="33"/>
      <c r="I416" s="81" t="s">
        <v>1459</v>
      </c>
    </row>
    <row r="417" spans="1:9" s="18" customFormat="1" x14ac:dyDescent="0.2">
      <c r="A417" s="101" t="s">
        <v>749</v>
      </c>
      <c r="B417" s="97" t="s">
        <v>750</v>
      </c>
      <c r="C417" s="26"/>
      <c r="D417" s="247">
        <f t="shared" si="61"/>
        <v>0</v>
      </c>
      <c r="E417" s="27" t="s">
        <v>19</v>
      </c>
      <c r="F417" s="28">
        <f t="shared" si="62"/>
        <v>0</v>
      </c>
      <c r="G417" s="248">
        <v>0</v>
      </c>
      <c r="H417" s="33"/>
      <c r="I417" s="81" t="s">
        <v>1459</v>
      </c>
    </row>
    <row r="418" spans="1:9" s="18" customFormat="1" x14ac:dyDescent="0.2">
      <c r="A418" s="101" t="s">
        <v>751</v>
      </c>
      <c r="B418" s="97" t="s">
        <v>752</v>
      </c>
      <c r="C418" s="26"/>
      <c r="D418" s="247">
        <f t="shared" si="61"/>
        <v>0</v>
      </c>
      <c r="E418" s="27" t="s">
        <v>19</v>
      </c>
      <c r="F418" s="28">
        <f t="shared" si="62"/>
        <v>0</v>
      </c>
      <c r="G418" s="248">
        <v>0</v>
      </c>
      <c r="H418" s="33"/>
      <c r="I418" s="81" t="s">
        <v>1459</v>
      </c>
    </row>
    <row r="419" spans="1:9" s="18" customFormat="1" x14ac:dyDescent="0.2">
      <c r="A419" s="101" t="s">
        <v>753</v>
      </c>
      <c r="B419" s="97" t="s">
        <v>754</v>
      </c>
      <c r="C419" s="26"/>
      <c r="D419" s="247">
        <f t="shared" si="61"/>
        <v>0</v>
      </c>
      <c r="E419" s="27" t="s">
        <v>19</v>
      </c>
      <c r="F419" s="28">
        <f t="shared" si="62"/>
        <v>0</v>
      </c>
      <c r="G419" s="248">
        <v>0</v>
      </c>
      <c r="H419" s="33"/>
      <c r="I419" s="81" t="s">
        <v>1459</v>
      </c>
    </row>
    <row r="420" spans="1:9" s="18" customFormat="1" x14ac:dyDescent="0.2">
      <c r="A420" s="101" t="s">
        <v>755</v>
      </c>
      <c r="B420" s="97" t="s">
        <v>756</v>
      </c>
      <c r="C420" s="26"/>
      <c r="D420" s="247">
        <f t="shared" si="61"/>
        <v>0</v>
      </c>
      <c r="E420" s="27" t="s">
        <v>19</v>
      </c>
      <c r="F420" s="28">
        <f t="shared" si="62"/>
        <v>0</v>
      </c>
      <c r="G420" s="248">
        <v>0</v>
      </c>
      <c r="H420" s="33"/>
      <c r="I420" s="81" t="s">
        <v>1459</v>
      </c>
    </row>
    <row r="421" spans="1:9" s="18" customFormat="1" x14ac:dyDescent="0.2">
      <c r="A421" s="101" t="s">
        <v>757</v>
      </c>
      <c r="B421" s="97" t="s">
        <v>758</v>
      </c>
      <c r="C421" s="26"/>
      <c r="D421" s="247">
        <f t="shared" si="61"/>
        <v>0</v>
      </c>
      <c r="E421" s="27" t="s">
        <v>19</v>
      </c>
      <c r="F421" s="28">
        <f t="shared" si="62"/>
        <v>0</v>
      </c>
      <c r="G421" s="248">
        <v>0</v>
      </c>
      <c r="H421" s="33"/>
      <c r="I421" s="81" t="s">
        <v>1459</v>
      </c>
    </row>
    <row r="422" spans="1:9" s="18" customFormat="1" ht="13.5" thickBot="1" x14ac:dyDescent="0.25">
      <c r="A422" s="108"/>
      <c r="B422" s="97"/>
      <c r="C422" s="26"/>
      <c r="D422" s="247"/>
      <c r="E422" s="27"/>
      <c r="F422" s="28"/>
      <c r="G422" s="248"/>
      <c r="H422" s="33"/>
      <c r="I422" s="81"/>
    </row>
    <row r="423" spans="1:9" s="18" customFormat="1" ht="13.5" thickBot="1" x14ac:dyDescent="0.25">
      <c r="A423" s="102"/>
      <c r="B423" s="98"/>
      <c r="C423" s="22" t="str">
        <f>"SUBTOTAL "&amp;B410</f>
        <v>SUBTOTAL ELECTRONIC SAFETY EQUIPMENT:</v>
      </c>
      <c r="D423" s="19"/>
      <c r="E423" s="20"/>
      <c r="F423" s="21"/>
      <c r="G423" s="23">
        <f ca="1">SUM(OFFSET(G409,1,0):OFFSET(G423,-1,0))</f>
        <v>0</v>
      </c>
      <c r="H423" s="33"/>
      <c r="I423" s="81"/>
    </row>
    <row r="424" spans="1:9" s="18" customFormat="1" x14ac:dyDescent="0.2">
      <c r="A424" s="100" t="s">
        <v>759</v>
      </c>
      <c r="B424" s="40" t="s">
        <v>938</v>
      </c>
      <c r="C424" s="40"/>
      <c r="D424" s="36"/>
      <c r="E424" s="37"/>
      <c r="F424" s="38"/>
      <c r="G424" s="39"/>
      <c r="H424" s="33"/>
      <c r="I424" s="81"/>
    </row>
    <row r="425" spans="1:9" s="18" customFormat="1" x14ac:dyDescent="0.2">
      <c r="A425" s="101" t="s">
        <v>760</v>
      </c>
      <c r="B425" s="97" t="s">
        <v>761</v>
      </c>
      <c r="C425" s="26"/>
      <c r="D425" s="247"/>
      <c r="E425" s="27" t="s">
        <v>1236</v>
      </c>
      <c r="F425" s="28">
        <f t="shared" ref="F425:F454" si="63">IF(D425&lt;=0,0,G425/D425)</f>
        <v>0</v>
      </c>
      <c r="G425" s="248">
        <v>0</v>
      </c>
      <c r="H425" s="33"/>
      <c r="I425" s="81" t="s">
        <v>1261</v>
      </c>
    </row>
    <row r="426" spans="1:9" s="18" customFormat="1" x14ac:dyDescent="0.2">
      <c r="A426" s="101" t="s">
        <v>762</v>
      </c>
      <c r="B426" s="97" t="s">
        <v>763</v>
      </c>
      <c r="C426" s="26"/>
      <c r="D426" s="247"/>
      <c r="E426" s="27" t="s">
        <v>1237</v>
      </c>
      <c r="F426" s="28">
        <f t="shared" si="63"/>
        <v>0</v>
      </c>
      <c r="G426" s="248">
        <v>0</v>
      </c>
      <c r="H426" s="33"/>
      <c r="I426" s="81" t="s">
        <v>1262</v>
      </c>
    </row>
    <row r="427" spans="1:9" s="18" customFormat="1" x14ac:dyDescent="0.2">
      <c r="A427" s="101" t="s">
        <v>764</v>
      </c>
      <c r="B427" s="97" t="s">
        <v>765</v>
      </c>
      <c r="C427" s="26"/>
      <c r="D427" s="249">
        <f>D$3</f>
        <v>0</v>
      </c>
      <c r="E427" s="27" t="s">
        <v>36</v>
      </c>
      <c r="F427" s="28">
        <f t="shared" si="63"/>
        <v>0</v>
      </c>
      <c r="G427" s="248">
        <v>0</v>
      </c>
      <c r="H427" s="33"/>
      <c r="I427" s="81" t="s">
        <v>1238</v>
      </c>
    </row>
    <row r="428" spans="1:9" s="18" customFormat="1" x14ac:dyDescent="0.2">
      <c r="A428" s="101" t="s">
        <v>766</v>
      </c>
      <c r="B428" s="97" t="s">
        <v>767</v>
      </c>
      <c r="C428" s="26"/>
      <c r="D428" s="247"/>
      <c r="E428" s="27" t="s">
        <v>1240</v>
      </c>
      <c r="F428" s="28">
        <f t="shared" si="63"/>
        <v>0</v>
      </c>
      <c r="G428" s="248">
        <v>0</v>
      </c>
      <c r="H428" s="33"/>
      <c r="I428" s="81" t="s">
        <v>1263</v>
      </c>
    </row>
    <row r="429" spans="1:9" s="18" customFormat="1" x14ac:dyDescent="0.2">
      <c r="A429" s="101" t="s">
        <v>768</v>
      </c>
      <c r="B429" s="97" t="s">
        <v>769</v>
      </c>
      <c r="C429" s="26"/>
      <c r="D429" s="247"/>
      <c r="E429" s="27" t="s">
        <v>1241</v>
      </c>
      <c r="F429" s="28">
        <f t="shared" si="63"/>
        <v>0</v>
      </c>
      <c r="G429" s="248">
        <v>0</v>
      </c>
      <c r="H429" s="33"/>
      <c r="I429" s="81" t="s">
        <v>1264</v>
      </c>
    </row>
    <row r="430" spans="1:9" s="18" customFormat="1" x14ac:dyDescent="0.2">
      <c r="A430" s="101" t="s">
        <v>770</v>
      </c>
      <c r="B430" s="97" t="s">
        <v>771</v>
      </c>
      <c r="C430" s="26"/>
      <c r="D430" s="247"/>
      <c r="E430" s="27" t="s">
        <v>1242</v>
      </c>
      <c r="F430" s="28">
        <f t="shared" si="63"/>
        <v>0</v>
      </c>
      <c r="G430" s="248">
        <v>0</v>
      </c>
      <c r="H430" s="33"/>
      <c r="I430" s="81" t="s">
        <v>1265</v>
      </c>
    </row>
    <row r="431" spans="1:9" s="18" customFormat="1" x14ac:dyDescent="0.2">
      <c r="A431" s="101" t="s">
        <v>772</v>
      </c>
      <c r="B431" s="97" t="s">
        <v>773</v>
      </c>
      <c r="C431" s="26"/>
      <c r="D431" s="247"/>
      <c r="E431" s="27" t="s">
        <v>1243</v>
      </c>
      <c r="F431" s="28">
        <f t="shared" si="63"/>
        <v>0</v>
      </c>
      <c r="G431" s="248">
        <v>0</v>
      </c>
      <c r="H431" s="33"/>
      <c r="I431" s="81" t="s">
        <v>1266</v>
      </c>
    </row>
    <row r="432" spans="1:9" s="18" customFormat="1" x14ac:dyDescent="0.2">
      <c r="A432" s="101" t="s">
        <v>774</v>
      </c>
      <c r="B432" s="97" t="s">
        <v>775</v>
      </c>
      <c r="C432" s="26"/>
      <c r="D432" s="249">
        <f>D$3</f>
        <v>0</v>
      </c>
      <c r="E432" s="27" t="s">
        <v>36</v>
      </c>
      <c r="F432" s="28">
        <f t="shared" si="63"/>
        <v>0</v>
      </c>
      <c r="G432" s="248">
        <v>0</v>
      </c>
      <c r="H432" s="33"/>
      <c r="I432" s="81" t="s">
        <v>1238</v>
      </c>
    </row>
    <row r="433" spans="1:9" s="18" customFormat="1" x14ac:dyDescent="0.2">
      <c r="A433" s="101" t="s">
        <v>776</v>
      </c>
      <c r="B433" s="97" t="s">
        <v>777</v>
      </c>
      <c r="C433" s="26"/>
      <c r="D433" s="249">
        <f>D$3</f>
        <v>0</v>
      </c>
      <c r="E433" s="27" t="s">
        <v>36</v>
      </c>
      <c r="F433" s="28">
        <f t="shared" si="63"/>
        <v>0</v>
      </c>
      <c r="G433" s="248">
        <v>0</v>
      </c>
      <c r="H433" s="33"/>
      <c r="I433" s="81" t="s">
        <v>1238</v>
      </c>
    </row>
    <row r="434" spans="1:9" s="18" customFormat="1" x14ac:dyDescent="0.2">
      <c r="A434" s="101" t="s">
        <v>778</v>
      </c>
      <c r="B434" s="97" t="s">
        <v>779</v>
      </c>
      <c r="C434" s="26"/>
      <c r="D434" s="247"/>
      <c r="E434" s="27" t="s">
        <v>1244</v>
      </c>
      <c r="F434" s="28">
        <f t="shared" si="63"/>
        <v>0</v>
      </c>
      <c r="G434" s="248">
        <v>0</v>
      </c>
      <c r="H434" s="33"/>
      <c r="I434" s="81" t="s">
        <v>1267</v>
      </c>
    </row>
    <row r="435" spans="1:9" s="18" customFormat="1" x14ac:dyDescent="0.2">
      <c r="A435" s="101" t="s">
        <v>780</v>
      </c>
      <c r="B435" s="97" t="s">
        <v>781</v>
      </c>
      <c r="C435" s="26"/>
      <c r="D435" s="247"/>
      <c r="E435" s="27" t="s">
        <v>1245</v>
      </c>
      <c r="F435" s="28">
        <f t="shared" si="63"/>
        <v>0</v>
      </c>
      <c r="G435" s="248">
        <v>0</v>
      </c>
      <c r="H435" s="33"/>
      <c r="I435" s="81" t="s">
        <v>1268</v>
      </c>
    </row>
    <row r="436" spans="1:9" s="18" customFormat="1" x14ac:dyDescent="0.2">
      <c r="A436" s="101" t="s">
        <v>782</v>
      </c>
      <c r="B436" s="97" t="s">
        <v>783</v>
      </c>
      <c r="C436" s="26"/>
      <c r="D436" s="247"/>
      <c r="E436" s="27" t="s">
        <v>1246</v>
      </c>
      <c r="F436" s="28">
        <f t="shared" si="63"/>
        <v>0</v>
      </c>
      <c r="G436" s="248">
        <v>0</v>
      </c>
      <c r="H436" s="33"/>
      <c r="I436" s="81" t="s">
        <v>1269</v>
      </c>
    </row>
    <row r="437" spans="1:9" s="18" customFormat="1" x14ac:dyDescent="0.2">
      <c r="A437" s="101" t="s">
        <v>784</v>
      </c>
      <c r="B437" s="97" t="s">
        <v>785</v>
      </c>
      <c r="C437" s="26"/>
      <c r="D437" s="247"/>
      <c r="E437" s="27" t="s">
        <v>1247</v>
      </c>
      <c r="F437" s="28">
        <f t="shared" si="63"/>
        <v>0</v>
      </c>
      <c r="G437" s="248">
        <v>0</v>
      </c>
      <c r="H437" s="33"/>
      <c r="I437" s="81" t="s">
        <v>1270</v>
      </c>
    </row>
    <row r="438" spans="1:9" s="18" customFormat="1" x14ac:dyDescent="0.2">
      <c r="A438" s="101" t="s">
        <v>786</v>
      </c>
      <c r="B438" s="97" t="s">
        <v>787</v>
      </c>
      <c r="C438" s="26"/>
      <c r="D438" s="247"/>
      <c r="E438" s="27" t="s">
        <v>1248</v>
      </c>
      <c r="F438" s="28">
        <f t="shared" si="63"/>
        <v>0</v>
      </c>
      <c r="G438" s="248">
        <v>0</v>
      </c>
      <c r="H438" s="33"/>
      <c r="I438" s="81" t="s">
        <v>1271</v>
      </c>
    </row>
    <row r="439" spans="1:9" s="18" customFormat="1" x14ac:dyDescent="0.2">
      <c r="A439" s="101" t="s">
        <v>788</v>
      </c>
      <c r="B439" s="97" t="s">
        <v>789</v>
      </c>
      <c r="C439" s="26"/>
      <c r="D439" s="247"/>
      <c r="E439" s="27" t="s">
        <v>1272</v>
      </c>
      <c r="F439" s="28">
        <f t="shared" si="63"/>
        <v>0</v>
      </c>
      <c r="G439" s="248">
        <v>0</v>
      </c>
      <c r="H439" s="33"/>
      <c r="I439" s="81" t="s">
        <v>1273</v>
      </c>
    </row>
    <row r="440" spans="1:9" s="18" customFormat="1" x14ac:dyDescent="0.2">
      <c r="A440" s="101" t="s">
        <v>790</v>
      </c>
      <c r="B440" s="97" t="s">
        <v>791</v>
      </c>
      <c r="C440" s="26"/>
      <c r="D440" s="247"/>
      <c r="E440" s="27" t="s">
        <v>1249</v>
      </c>
      <c r="F440" s="28">
        <f t="shared" si="63"/>
        <v>0</v>
      </c>
      <c r="G440" s="248">
        <v>0</v>
      </c>
      <c r="H440" s="33"/>
      <c r="I440" s="81" t="s">
        <v>1274</v>
      </c>
    </row>
    <row r="441" spans="1:9" s="18" customFormat="1" x14ac:dyDescent="0.2">
      <c r="A441" s="101" t="s">
        <v>792</v>
      </c>
      <c r="B441" s="97" t="s">
        <v>793</v>
      </c>
      <c r="C441" s="26"/>
      <c r="D441" s="247"/>
      <c r="E441" s="27" t="s">
        <v>1250</v>
      </c>
      <c r="F441" s="28">
        <f t="shared" si="63"/>
        <v>0</v>
      </c>
      <c r="G441" s="248">
        <v>0</v>
      </c>
      <c r="H441" s="33"/>
      <c r="I441" s="81" t="s">
        <v>1275</v>
      </c>
    </row>
    <row r="442" spans="1:9" s="18" customFormat="1" x14ac:dyDescent="0.2">
      <c r="A442" s="101" t="s">
        <v>794</v>
      </c>
      <c r="B442" s="97" t="s">
        <v>795</v>
      </c>
      <c r="C442" s="26"/>
      <c r="D442" s="247"/>
      <c r="E442" s="27" t="s">
        <v>1251</v>
      </c>
      <c r="F442" s="28">
        <f t="shared" si="63"/>
        <v>0</v>
      </c>
      <c r="G442" s="248">
        <v>0</v>
      </c>
      <c r="H442" s="33"/>
      <c r="I442" s="81" t="s">
        <v>1276</v>
      </c>
    </row>
    <row r="443" spans="1:9" s="18" customFormat="1" x14ac:dyDescent="0.2">
      <c r="A443" s="101" t="s">
        <v>796</v>
      </c>
      <c r="B443" s="97" t="s">
        <v>797</v>
      </c>
      <c r="C443" s="26"/>
      <c r="D443" s="247"/>
      <c r="E443" s="27" t="s">
        <v>1252</v>
      </c>
      <c r="F443" s="28">
        <f t="shared" si="63"/>
        <v>0</v>
      </c>
      <c r="G443" s="248">
        <v>0</v>
      </c>
      <c r="H443" s="33"/>
      <c r="I443" s="81" t="s">
        <v>1277</v>
      </c>
    </row>
    <row r="444" spans="1:9" s="18" customFormat="1" x14ac:dyDescent="0.2">
      <c r="A444" s="101" t="s">
        <v>798</v>
      </c>
      <c r="B444" s="97" t="s">
        <v>799</v>
      </c>
      <c r="C444" s="26"/>
      <c r="D444" s="247"/>
      <c r="E444" s="27" t="s">
        <v>1253</v>
      </c>
      <c r="F444" s="28">
        <f t="shared" si="63"/>
        <v>0</v>
      </c>
      <c r="G444" s="248">
        <v>0</v>
      </c>
      <c r="H444" s="33"/>
      <c r="I444" s="81" t="s">
        <v>1278</v>
      </c>
    </row>
    <row r="445" spans="1:9" s="18" customFormat="1" x14ac:dyDescent="0.2">
      <c r="A445" s="101" t="s">
        <v>800</v>
      </c>
      <c r="B445" s="97" t="s">
        <v>801</v>
      </c>
      <c r="C445" s="26"/>
      <c r="D445" s="247"/>
      <c r="E445" s="27" t="s">
        <v>1254</v>
      </c>
      <c r="F445" s="28">
        <f t="shared" si="63"/>
        <v>0</v>
      </c>
      <c r="G445" s="248">
        <v>0</v>
      </c>
      <c r="H445" s="33"/>
      <c r="I445" s="81" t="s">
        <v>1279</v>
      </c>
    </row>
    <row r="446" spans="1:9" s="18" customFormat="1" x14ac:dyDescent="0.2">
      <c r="A446" s="101" t="s">
        <v>802</v>
      </c>
      <c r="B446" s="97" t="s">
        <v>803</v>
      </c>
      <c r="C446" s="26"/>
      <c r="D446" s="247"/>
      <c r="E446" s="27" t="s">
        <v>1280</v>
      </c>
      <c r="F446" s="28">
        <f t="shared" si="63"/>
        <v>0</v>
      </c>
      <c r="G446" s="248">
        <v>0</v>
      </c>
      <c r="H446" s="33"/>
      <c r="I446" s="81" t="s">
        <v>1281</v>
      </c>
    </row>
    <row r="447" spans="1:9" s="18" customFormat="1" x14ac:dyDescent="0.2">
      <c r="A447" s="101" t="s">
        <v>804</v>
      </c>
      <c r="B447" s="97" t="s">
        <v>805</v>
      </c>
      <c r="C447" s="26"/>
      <c r="D447" s="247"/>
      <c r="E447" s="27" t="s">
        <v>1255</v>
      </c>
      <c r="F447" s="28">
        <f t="shared" si="63"/>
        <v>0</v>
      </c>
      <c r="G447" s="248">
        <v>0</v>
      </c>
      <c r="H447" s="33"/>
      <c r="I447" s="81" t="s">
        <v>1282</v>
      </c>
    </row>
    <row r="448" spans="1:9" s="18" customFormat="1" x14ac:dyDescent="0.2">
      <c r="A448" s="101" t="s">
        <v>806</v>
      </c>
      <c r="B448" s="97" t="s">
        <v>807</v>
      </c>
      <c r="C448" s="26"/>
      <c r="D448" s="247"/>
      <c r="E448" s="27" t="s">
        <v>1256</v>
      </c>
      <c r="F448" s="28">
        <f t="shared" si="63"/>
        <v>0</v>
      </c>
      <c r="G448" s="248">
        <v>0</v>
      </c>
      <c r="H448" s="33"/>
      <c r="I448" s="81" t="s">
        <v>1283</v>
      </c>
    </row>
    <row r="449" spans="1:9" s="18" customFormat="1" x14ac:dyDescent="0.2">
      <c r="A449" s="101" t="s">
        <v>808</v>
      </c>
      <c r="B449" s="97" t="s">
        <v>809</v>
      </c>
      <c r="C449" s="26"/>
      <c r="D449" s="247"/>
      <c r="E449" s="27" t="s">
        <v>1257</v>
      </c>
      <c r="F449" s="28">
        <f t="shared" si="63"/>
        <v>0</v>
      </c>
      <c r="G449" s="248">
        <v>0</v>
      </c>
      <c r="H449" s="33"/>
      <c r="I449" s="81" t="s">
        <v>1284</v>
      </c>
    </row>
    <row r="450" spans="1:9" s="18" customFormat="1" x14ac:dyDescent="0.2">
      <c r="A450" s="101" t="s">
        <v>810</v>
      </c>
      <c r="B450" s="97" t="s">
        <v>811</v>
      </c>
      <c r="C450" s="26"/>
      <c r="D450" s="247"/>
      <c r="E450" s="27" t="s">
        <v>1285</v>
      </c>
      <c r="F450" s="28">
        <f t="shared" si="63"/>
        <v>0</v>
      </c>
      <c r="G450" s="248">
        <v>0</v>
      </c>
      <c r="H450" s="33"/>
      <c r="I450" s="81" t="s">
        <v>1287</v>
      </c>
    </row>
    <row r="451" spans="1:9" s="18" customFormat="1" x14ac:dyDescent="0.2">
      <c r="A451" s="101" t="s">
        <v>812</v>
      </c>
      <c r="B451" s="97" t="s">
        <v>813</v>
      </c>
      <c r="C451" s="26"/>
      <c r="D451" s="247"/>
      <c r="E451" s="27" t="s">
        <v>1258</v>
      </c>
      <c r="F451" s="28">
        <f t="shared" si="63"/>
        <v>0</v>
      </c>
      <c r="G451" s="248">
        <v>0</v>
      </c>
      <c r="H451" s="33"/>
      <c r="I451" s="81" t="s">
        <v>1286</v>
      </c>
    </row>
    <row r="452" spans="1:9" s="18" customFormat="1" x14ac:dyDescent="0.2">
      <c r="A452" s="101" t="s">
        <v>814</v>
      </c>
      <c r="B452" s="97" t="s">
        <v>815</v>
      </c>
      <c r="C452" s="26"/>
      <c r="D452" s="247">
        <f t="shared" ref="D452" si="64">C$3</f>
        <v>0</v>
      </c>
      <c r="E452" s="27" t="s">
        <v>19</v>
      </c>
      <c r="F452" s="28">
        <f t="shared" si="63"/>
        <v>0</v>
      </c>
      <c r="G452" s="248">
        <v>0</v>
      </c>
      <c r="H452" s="33"/>
      <c r="I452" s="81" t="s">
        <v>1459</v>
      </c>
    </row>
    <row r="453" spans="1:9" s="18" customFormat="1" x14ac:dyDescent="0.2">
      <c r="A453" s="101" t="s">
        <v>816</v>
      </c>
      <c r="B453" s="97" t="s">
        <v>817</v>
      </c>
      <c r="C453" s="26"/>
      <c r="D453" s="247"/>
      <c r="E453" s="27" t="s">
        <v>1259</v>
      </c>
      <c r="F453" s="28">
        <f t="shared" si="63"/>
        <v>0</v>
      </c>
      <c r="G453" s="248">
        <v>0</v>
      </c>
      <c r="H453" s="33"/>
      <c r="I453" s="81" t="s">
        <v>1288</v>
      </c>
    </row>
    <row r="454" spans="1:9" s="18" customFormat="1" x14ac:dyDescent="0.2">
      <c r="A454" s="101" t="s">
        <v>818</v>
      </c>
      <c r="B454" s="97" t="s">
        <v>819</v>
      </c>
      <c r="C454" s="26"/>
      <c r="D454" s="247"/>
      <c r="E454" s="27" t="s">
        <v>1260</v>
      </c>
      <c r="F454" s="28">
        <f t="shared" si="63"/>
        <v>0</v>
      </c>
      <c r="G454" s="248">
        <v>0</v>
      </c>
      <c r="H454" s="33"/>
      <c r="I454" s="81" t="s">
        <v>1289</v>
      </c>
    </row>
    <row r="455" spans="1:9" s="18" customFormat="1" ht="13.5" thickBot="1" x14ac:dyDescent="0.25">
      <c r="A455" s="108"/>
      <c r="B455" s="97"/>
      <c r="C455" s="26"/>
      <c r="D455" s="247"/>
      <c r="E455" s="27"/>
      <c r="F455" s="28"/>
      <c r="G455" s="248"/>
      <c r="H455" s="33"/>
      <c r="I455" s="81"/>
    </row>
    <row r="456" spans="1:9" s="18" customFormat="1" ht="13.5" thickBot="1" x14ac:dyDescent="0.25">
      <c r="A456" s="102"/>
      <c r="B456" s="98"/>
      <c r="C456" s="22" t="str">
        <f>"SUBTOTAL "&amp;B424</f>
        <v>SUBTOTAL EARTHWORK:</v>
      </c>
      <c r="D456" s="19"/>
      <c r="E456" s="20"/>
      <c r="F456" s="21"/>
      <c r="G456" s="23">
        <f ca="1">SUM(OFFSET(G423,1,0):OFFSET(G456,-1,0))</f>
        <v>0</v>
      </c>
      <c r="H456" s="33"/>
      <c r="I456" s="81"/>
    </row>
    <row r="457" spans="1:9" s="18" customFormat="1" x14ac:dyDescent="0.2">
      <c r="A457" s="100" t="s">
        <v>820</v>
      </c>
      <c r="B457" s="40" t="s">
        <v>939</v>
      </c>
      <c r="C457" s="40"/>
      <c r="D457" s="36"/>
      <c r="E457" s="37"/>
      <c r="F457" s="38"/>
      <c r="G457" s="39"/>
      <c r="H457" s="33"/>
      <c r="I457" s="81"/>
    </row>
    <row r="458" spans="1:9" s="18" customFormat="1" x14ac:dyDescent="0.2">
      <c r="A458" s="101" t="s">
        <v>821</v>
      </c>
      <c r="B458" s="97" t="s">
        <v>822</v>
      </c>
      <c r="C458" s="26"/>
      <c r="D458" s="247"/>
      <c r="E458" s="27" t="s">
        <v>1293</v>
      </c>
      <c r="F458" s="28">
        <f t="shared" ref="F458:F479" si="65">IF(D458&lt;=0,0,G458/D458)</f>
        <v>0</v>
      </c>
      <c r="G458" s="248">
        <v>0</v>
      </c>
      <c r="H458" s="33"/>
      <c r="I458" s="81" t="s">
        <v>1315</v>
      </c>
    </row>
    <row r="459" spans="1:9" s="18" customFormat="1" x14ac:dyDescent="0.2">
      <c r="A459" s="101" t="s">
        <v>823</v>
      </c>
      <c r="B459" s="97" t="s">
        <v>824</v>
      </c>
      <c r="C459" s="26"/>
      <c r="D459" s="247">
        <v>100</v>
      </c>
      <c r="E459" s="27" t="s">
        <v>1292</v>
      </c>
      <c r="F459" s="28">
        <f t="shared" si="65"/>
        <v>0</v>
      </c>
      <c r="G459" s="248">
        <v>0</v>
      </c>
      <c r="H459" s="33"/>
      <c r="I459" s="81" t="s">
        <v>1316</v>
      </c>
    </row>
    <row r="460" spans="1:9" s="18" customFormat="1" x14ac:dyDescent="0.2">
      <c r="A460" s="101" t="s">
        <v>825</v>
      </c>
      <c r="B460" s="97" t="s">
        <v>826</v>
      </c>
      <c r="C460" s="26"/>
      <c r="D460" s="247"/>
      <c r="E460" s="27" t="s">
        <v>1291</v>
      </c>
      <c r="F460" s="28">
        <f t="shared" si="65"/>
        <v>0</v>
      </c>
      <c r="G460" s="248">
        <v>0</v>
      </c>
      <c r="H460" s="33"/>
      <c r="I460" s="81" t="s">
        <v>1317</v>
      </c>
    </row>
    <row r="461" spans="1:9" s="18" customFormat="1" x14ac:dyDescent="0.2">
      <c r="A461" s="101" t="s">
        <v>827</v>
      </c>
      <c r="B461" s="97" t="s">
        <v>828</v>
      </c>
      <c r="C461" s="26"/>
      <c r="D461" s="247"/>
      <c r="E461" s="27" t="s">
        <v>1290</v>
      </c>
      <c r="F461" s="28">
        <f t="shared" si="65"/>
        <v>0</v>
      </c>
      <c r="G461" s="248">
        <v>0</v>
      </c>
      <c r="H461" s="33"/>
      <c r="I461" s="81" t="s">
        <v>1318</v>
      </c>
    </row>
    <row r="462" spans="1:9" s="18" customFormat="1" x14ac:dyDescent="0.2">
      <c r="A462" s="101" t="s">
        <v>829</v>
      </c>
      <c r="B462" s="97" t="s">
        <v>830</v>
      </c>
      <c r="C462" s="26"/>
      <c r="D462" s="247"/>
      <c r="E462" s="27" t="s">
        <v>1300</v>
      </c>
      <c r="F462" s="28">
        <f t="shared" si="65"/>
        <v>0</v>
      </c>
      <c r="G462" s="248">
        <v>0</v>
      </c>
      <c r="H462" s="33"/>
      <c r="I462" s="81" t="s">
        <v>1319</v>
      </c>
    </row>
    <row r="463" spans="1:9" s="18" customFormat="1" x14ac:dyDescent="0.2">
      <c r="A463" s="101" t="s">
        <v>1294</v>
      </c>
      <c r="B463" s="97" t="s">
        <v>1297</v>
      </c>
      <c r="C463" s="26"/>
      <c r="D463" s="247"/>
      <c r="E463" s="27" t="s">
        <v>1301</v>
      </c>
      <c r="F463" s="28">
        <f t="shared" si="65"/>
        <v>0</v>
      </c>
      <c r="G463" s="248">
        <v>0</v>
      </c>
      <c r="H463" s="33"/>
      <c r="I463" s="81" t="s">
        <v>1320</v>
      </c>
    </row>
    <row r="464" spans="1:9" s="18" customFormat="1" x14ac:dyDescent="0.2">
      <c r="A464" s="101" t="s">
        <v>1295</v>
      </c>
      <c r="B464" s="97" t="s">
        <v>1298</v>
      </c>
      <c r="C464" s="26"/>
      <c r="D464" s="247"/>
      <c r="E464" s="27" t="s">
        <v>1302</v>
      </c>
      <c r="F464" s="28">
        <f t="shared" ref="F464" si="66">IF(D464&lt;=0,0,G464/D464)</f>
        <v>0</v>
      </c>
      <c r="G464" s="248">
        <v>0</v>
      </c>
      <c r="H464" s="33"/>
      <c r="I464" s="81" t="s">
        <v>1321</v>
      </c>
    </row>
    <row r="465" spans="1:9" s="18" customFormat="1" x14ac:dyDescent="0.2">
      <c r="A465" s="101" t="s">
        <v>1296</v>
      </c>
      <c r="B465" s="97" t="s">
        <v>1299</v>
      </c>
      <c r="C465" s="26"/>
      <c r="D465" s="247"/>
      <c r="E465" s="27" t="s">
        <v>1303</v>
      </c>
      <c r="F465" s="28">
        <f t="shared" ref="F465" si="67">IF(D465&lt;=0,0,G465/D465)</f>
        <v>0</v>
      </c>
      <c r="G465" s="248">
        <v>0</v>
      </c>
      <c r="H465" s="33"/>
      <c r="I465" s="81" t="s">
        <v>1322</v>
      </c>
    </row>
    <row r="466" spans="1:9" s="18" customFormat="1" x14ac:dyDescent="0.2">
      <c r="A466" s="101" t="s">
        <v>831</v>
      </c>
      <c r="B466" s="97" t="s">
        <v>832</v>
      </c>
      <c r="C466" s="26"/>
      <c r="D466" s="249">
        <f>D$3</f>
        <v>0</v>
      </c>
      <c r="E466" s="27" t="s">
        <v>36</v>
      </c>
      <c r="F466" s="28">
        <f t="shared" si="65"/>
        <v>0</v>
      </c>
      <c r="G466" s="248">
        <v>0</v>
      </c>
      <c r="H466" s="33"/>
      <c r="I466" s="81" t="s">
        <v>1238</v>
      </c>
    </row>
    <row r="467" spans="1:9" s="18" customFormat="1" x14ac:dyDescent="0.2">
      <c r="A467" s="101" t="s">
        <v>833</v>
      </c>
      <c r="B467" s="97" t="s">
        <v>834</v>
      </c>
      <c r="C467" s="26"/>
      <c r="D467" s="247"/>
      <c r="E467" s="27" t="s">
        <v>1304</v>
      </c>
      <c r="F467" s="28">
        <f t="shared" si="65"/>
        <v>0</v>
      </c>
      <c r="G467" s="248">
        <v>0</v>
      </c>
      <c r="H467" s="33"/>
      <c r="I467" s="81" t="s">
        <v>1323</v>
      </c>
    </row>
    <row r="468" spans="1:9" s="18" customFormat="1" x14ac:dyDescent="0.2">
      <c r="A468" s="101" t="s">
        <v>835</v>
      </c>
      <c r="B468" s="97" t="s">
        <v>836</v>
      </c>
      <c r="C468" s="26"/>
      <c r="D468" s="249">
        <f>D$3</f>
        <v>0</v>
      </c>
      <c r="E468" s="27" t="s">
        <v>36</v>
      </c>
      <c r="F468" s="28">
        <f t="shared" si="65"/>
        <v>0</v>
      </c>
      <c r="G468" s="248">
        <v>0</v>
      </c>
      <c r="H468" s="33"/>
      <c r="I468" s="81" t="s">
        <v>1238</v>
      </c>
    </row>
    <row r="469" spans="1:9" s="18" customFormat="1" x14ac:dyDescent="0.2">
      <c r="A469" s="101" t="s">
        <v>837</v>
      </c>
      <c r="B469" s="97" t="s">
        <v>838</v>
      </c>
      <c r="C469" s="26"/>
      <c r="D469" s="247"/>
      <c r="E469" s="27" t="s">
        <v>1305</v>
      </c>
      <c r="F469" s="28">
        <f t="shared" si="65"/>
        <v>0</v>
      </c>
      <c r="G469" s="248">
        <v>0</v>
      </c>
      <c r="H469" s="33"/>
      <c r="I469" s="81" t="s">
        <v>1324</v>
      </c>
    </row>
    <row r="470" spans="1:9" s="18" customFormat="1" x14ac:dyDescent="0.2">
      <c r="A470" s="101" t="s">
        <v>839</v>
      </c>
      <c r="B470" s="97" t="s">
        <v>840</v>
      </c>
      <c r="C470" s="26"/>
      <c r="D470" s="247"/>
      <c r="E470" s="27" t="s">
        <v>1306</v>
      </c>
      <c r="F470" s="28">
        <f t="shared" si="65"/>
        <v>0</v>
      </c>
      <c r="G470" s="248">
        <v>0</v>
      </c>
      <c r="H470" s="33"/>
      <c r="I470" s="81" t="s">
        <v>1325</v>
      </c>
    </row>
    <row r="471" spans="1:9" s="18" customFormat="1" x14ac:dyDescent="0.2">
      <c r="A471" s="101" t="s">
        <v>841</v>
      </c>
      <c r="B471" s="97" t="s">
        <v>842</v>
      </c>
      <c r="C471" s="26"/>
      <c r="D471" s="247"/>
      <c r="E471" s="27" t="s">
        <v>1307</v>
      </c>
      <c r="F471" s="28">
        <f t="shared" si="65"/>
        <v>0</v>
      </c>
      <c r="G471" s="248">
        <v>0</v>
      </c>
      <c r="H471" s="33"/>
      <c r="I471" s="81" t="s">
        <v>1326</v>
      </c>
    </row>
    <row r="472" spans="1:9" s="18" customFormat="1" x14ac:dyDescent="0.2">
      <c r="A472" s="101" t="s">
        <v>843</v>
      </c>
      <c r="B472" s="97" t="s">
        <v>844</v>
      </c>
      <c r="C472" s="26"/>
      <c r="D472" s="247"/>
      <c r="E472" s="27" t="s">
        <v>1308</v>
      </c>
      <c r="F472" s="28">
        <f t="shared" si="65"/>
        <v>0</v>
      </c>
      <c r="G472" s="248">
        <v>0</v>
      </c>
      <c r="H472" s="33"/>
      <c r="I472" s="81" t="s">
        <v>1327</v>
      </c>
    </row>
    <row r="473" spans="1:9" s="18" customFormat="1" x14ac:dyDescent="0.2">
      <c r="A473" s="101" t="s">
        <v>845</v>
      </c>
      <c r="B473" s="97" t="s">
        <v>846</v>
      </c>
      <c r="C473" s="26"/>
      <c r="D473" s="249">
        <f>D$3</f>
        <v>0</v>
      </c>
      <c r="E473" s="27" t="s">
        <v>36</v>
      </c>
      <c r="F473" s="28">
        <f t="shared" si="65"/>
        <v>0</v>
      </c>
      <c r="G473" s="248">
        <v>0</v>
      </c>
      <c r="H473" s="33"/>
      <c r="I473" s="81" t="s">
        <v>1238</v>
      </c>
    </row>
    <row r="474" spans="1:9" s="18" customFormat="1" x14ac:dyDescent="0.2">
      <c r="A474" s="101" t="s">
        <v>847</v>
      </c>
      <c r="B474" s="97" t="s">
        <v>848</v>
      </c>
      <c r="C474" s="26"/>
      <c r="D474" s="247"/>
      <c r="E474" s="27" t="s">
        <v>1309</v>
      </c>
      <c r="F474" s="28">
        <f t="shared" si="65"/>
        <v>0</v>
      </c>
      <c r="G474" s="248">
        <v>0</v>
      </c>
      <c r="H474" s="33"/>
      <c r="I474" s="81" t="s">
        <v>1328</v>
      </c>
    </row>
    <row r="475" spans="1:9" s="18" customFormat="1" x14ac:dyDescent="0.2">
      <c r="A475" s="101" t="s">
        <v>849</v>
      </c>
      <c r="B475" s="97" t="s">
        <v>850</v>
      </c>
      <c r="C475" s="26"/>
      <c r="D475" s="247"/>
      <c r="E475" s="27" t="s">
        <v>1310</v>
      </c>
      <c r="F475" s="28">
        <f t="shared" si="65"/>
        <v>0</v>
      </c>
      <c r="G475" s="248">
        <v>0</v>
      </c>
      <c r="H475" s="33"/>
      <c r="I475" s="81" t="s">
        <v>1329</v>
      </c>
    </row>
    <row r="476" spans="1:9" s="18" customFormat="1" x14ac:dyDescent="0.2">
      <c r="A476" s="101" t="s">
        <v>851</v>
      </c>
      <c r="B476" s="97" t="s">
        <v>852</v>
      </c>
      <c r="C476" s="26"/>
      <c r="D476" s="247"/>
      <c r="E476" s="27" t="s">
        <v>1311</v>
      </c>
      <c r="F476" s="28">
        <f t="shared" si="65"/>
        <v>0</v>
      </c>
      <c r="G476" s="248">
        <v>0</v>
      </c>
      <c r="H476" s="33"/>
      <c r="I476" s="81" t="s">
        <v>1331</v>
      </c>
    </row>
    <row r="477" spans="1:9" s="18" customFormat="1" x14ac:dyDescent="0.2">
      <c r="A477" s="101" t="s">
        <v>853</v>
      </c>
      <c r="B477" s="97" t="s">
        <v>854</v>
      </c>
      <c r="C477" s="26"/>
      <c r="D477" s="247"/>
      <c r="E477" s="27" t="s">
        <v>1312</v>
      </c>
      <c r="F477" s="28">
        <f t="shared" si="65"/>
        <v>0</v>
      </c>
      <c r="G477" s="248">
        <v>0</v>
      </c>
      <c r="H477" s="33"/>
      <c r="I477" s="81" t="s">
        <v>1330</v>
      </c>
    </row>
    <row r="478" spans="1:9" s="18" customFormat="1" x14ac:dyDescent="0.2">
      <c r="A478" s="101" t="s">
        <v>855</v>
      </c>
      <c r="B478" s="97" t="s">
        <v>856</v>
      </c>
      <c r="C478" s="26"/>
      <c r="D478" s="247"/>
      <c r="E478" s="27" t="s">
        <v>1313</v>
      </c>
      <c r="F478" s="28">
        <f t="shared" si="65"/>
        <v>0</v>
      </c>
      <c r="G478" s="248">
        <v>0</v>
      </c>
      <c r="H478" s="33"/>
      <c r="I478" s="81" t="s">
        <v>1332</v>
      </c>
    </row>
    <row r="479" spans="1:9" s="18" customFormat="1" x14ac:dyDescent="0.2">
      <c r="A479" s="101" t="s">
        <v>857</v>
      </c>
      <c r="B479" s="97" t="s">
        <v>858</v>
      </c>
      <c r="C479" s="26"/>
      <c r="D479" s="247"/>
      <c r="E479" s="27" t="s">
        <v>1314</v>
      </c>
      <c r="F479" s="28">
        <f t="shared" si="65"/>
        <v>0</v>
      </c>
      <c r="G479" s="248">
        <v>0</v>
      </c>
      <c r="H479" s="33"/>
      <c r="I479" s="81" t="s">
        <v>1333</v>
      </c>
    </row>
    <row r="480" spans="1:9" s="18" customFormat="1" ht="13.5" thickBot="1" x14ac:dyDescent="0.25">
      <c r="A480" s="108"/>
      <c r="B480" s="97"/>
      <c r="C480" s="26"/>
      <c r="D480" s="247"/>
      <c r="E480" s="27"/>
      <c r="F480" s="28"/>
      <c r="G480" s="248"/>
      <c r="H480" s="33"/>
      <c r="I480" s="81"/>
    </row>
    <row r="481" spans="1:9" s="18" customFormat="1" ht="13.5" thickBot="1" x14ac:dyDescent="0.25">
      <c r="A481" s="102"/>
      <c r="B481" s="98"/>
      <c r="C481" s="22" t="str">
        <f>"SUBTOTAL "&amp;B457</f>
        <v>SUBTOTAL EXTERIOR IMPROVEMENTS:</v>
      </c>
      <c r="D481" s="19"/>
      <c r="E481" s="20"/>
      <c r="F481" s="21"/>
      <c r="G481" s="23">
        <f ca="1">SUM(OFFSET(G456,1,0):OFFSET(G481,-1,0))</f>
        <v>0</v>
      </c>
      <c r="H481" s="33"/>
      <c r="I481" s="81"/>
    </row>
    <row r="482" spans="1:9" s="18" customFormat="1" x14ac:dyDescent="0.2">
      <c r="A482" s="100" t="s">
        <v>859</v>
      </c>
      <c r="B482" s="40" t="s">
        <v>940</v>
      </c>
      <c r="C482" s="40"/>
      <c r="D482" s="36"/>
      <c r="E482" s="37"/>
      <c r="F482" s="38"/>
      <c r="G482" s="39"/>
      <c r="H482" s="33"/>
      <c r="I482" s="81"/>
    </row>
    <row r="483" spans="1:9" s="18" customFormat="1" x14ac:dyDescent="0.2">
      <c r="A483" s="101" t="s">
        <v>860</v>
      </c>
      <c r="B483" s="97" t="s">
        <v>861</v>
      </c>
      <c r="C483" s="26"/>
      <c r="D483" s="247"/>
      <c r="E483" s="27" t="s">
        <v>1334</v>
      </c>
      <c r="F483" s="28">
        <f t="shared" ref="F483:F510" si="68">IF(D483&lt;=0,0,G483/D483)</f>
        <v>0</v>
      </c>
      <c r="G483" s="248">
        <v>0</v>
      </c>
      <c r="H483" s="33"/>
      <c r="I483" s="81" t="s">
        <v>1356</v>
      </c>
    </row>
    <row r="484" spans="1:9" s="18" customFormat="1" x14ac:dyDescent="0.2">
      <c r="A484" s="101" t="s">
        <v>862</v>
      </c>
      <c r="B484" s="97" t="s">
        <v>863</v>
      </c>
      <c r="C484" s="26"/>
      <c r="D484" s="249">
        <f>D$3</f>
        <v>0</v>
      </c>
      <c r="E484" s="27" t="s">
        <v>36</v>
      </c>
      <c r="F484" s="28">
        <f t="shared" ref="F484" si="69">IF(D484&lt;=0,0,G484/D484)</f>
        <v>0</v>
      </c>
      <c r="G484" s="248">
        <v>0</v>
      </c>
      <c r="H484" s="33"/>
      <c r="I484" s="81" t="s">
        <v>1238</v>
      </c>
    </row>
    <row r="485" spans="1:9" s="18" customFormat="1" x14ac:dyDescent="0.2">
      <c r="A485" s="101" t="s">
        <v>864</v>
      </c>
      <c r="B485" s="97" t="s">
        <v>865</v>
      </c>
      <c r="C485" s="26"/>
      <c r="D485" s="247"/>
      <c r="E485" s="27" t="s">
        <v>1231</v>
      </c>
      <c r="F485" s="28">
        <f t="shared" si="68"/>
        <v>0</v>
      </c>
      <c r="G485" s="248">
        <v>0</v>
      </c>
      <c r="H485" s="33"/>
      <c r="I485" s="81" t="s">
        <v>1367</v>
      </c>
    </row>
    <row r="486" spans="1:9" s="18" customFormat="1" x14ac:dyDescent="0.2">
      <c r="A486" s="101" t="s">
        <v>866</v>
      </c>
      <c r="B486" s="97" t="s">
        <v>867</v>
      </c>
      <c r="C486" s="26"/>
      <c r="D486" s="247"/>
      <c r="E486" s="27" t="s">
        <v>1351</v>
      </c>
      <c r="F486" s="28">
        <f t="shared" si="68"/>
        <v>0</v>
      </c>
      <c r="G486" s="248">
        <v>0</v>
      </c>
      <c r="H486" s="33"/>
      <c r="I486" s="81" t="s">
        <v>1350</v>
      </c>
    </row>
    <row r="487" spans="1:9" s="18" customFormat="1" x14ac:dyDescent="0.2">
      <c r="A487" s="101" t="s">
        <v>868</v>
      </c>
      <c r="B487" s="97" t="s">
        <v>869</v>
      </c>
      <c r="C487" s="26"/>
      <c r="D487" s="247"/>
      <c r="E487" s="27" t="s">
        <v>1335</v>
      </c>
      <c r="F487" s="28">
        <f t="shared" si="68"/>
        <v>0</v>
      </c>
      <c r="G487" s="248">
        <v>0</v>
      </c>
      <c r="H487" s="33"/>
      <c r="I487" s="81" t="s">
        <v>1352</v>
      </c>
    </row>
    <row r="488" spans="1:9" s="18" customFormat="1" x14ac:dyDescent="0.2">
      <c r="A488" s="101" t="s">
        <v>870</v>
      </c>
      <c r="B488" s="97" t="s">
        <v>871</v>
      </c>
      <c r="C488" s="26"/>
      <c r="D488" s="249">
        <f>D$3</f>
        <v>0</v>
      </c>
      <c r="E488" s="27" t="s">
        <v>36</v>
      </c>
      <c r="F488" s="28">
        <f t="shared" ref="F488:F489" si="70">IF(D488&lt;=0,0,G488/D488)</f>
        <v>0</v>
      </c>
      <c r="G488" s="248">
        <v>0</v>
      </c>
      <c r="H488" s="33"/>
      <c r="I488" s="81" t="s">
        <v>1238</v>
      </c>
    </row>
    <row r="489" spans="1:9" s="18" customFormat="1" x14ac:dyDescent="0.2">
      <c r="A489" s="101" t="s">
        <v>872</v>
      </c>
      <c r="B489" s="97" t="s">
        <v>873</v>
      </c>
      <c r="C489" s="26"/>
      <c r="D489" s="249">
        <f>D$3</f>
        <v>0</v>
      </c>
      <c r="E489" s="27" t="s">
        <v>36</v>
      </c>
      <c r="F489" s="28">
        <f t="shared" si="70"/>
        <v>0</v>
      </c>
      <c r="G489" s="248">
        <v>0</v>
      </c>
      <c r="H489" s="33"/>
      <c r="I489" s="81" t="s">
        <v>1238</v>
      </c>
    </row>
    <row r="490" spans="1:9" s="18" customFormat="1" x14ac:dyDescent="0.2">
      <c r="A490" s="101" t="s">
        <v>874</v>
      </c>
      <c r="B490" s="147" t="s">
        <v>875</v>
      </c>
      <c r="C490" s="26"/>
      <c r="D490" s="247"/>
      <c r="E490" s="27" t="s">
        <v>1336</v>
      </c>
      <c r="F490" s="28">
        <f t="shared" si="68"/>
        <v>0</v>
      </c>
      <c r="G490" s="248">
        <v>0</v>
      </c>
      <c r="H490" s="33"/>
      <c r="I490" s="81" t="s">
        <v>1355</v>
      </c>
    </row>
    <row r="491" spans="1:9" s="18" customFormat="1" x14ac:dyDescent="0.2">
      <c r="A491" s="101" t="s">
        <v>876</v>
      </c>
      <c r="B491" s="147" t="s">
        <v>877</v>
      </c>
      <c r="C491" s="26"/>
      <c r="D491" s="247"/>
      <c r="E491" s="27" t="s">
        <v>1337</v>
      </c>
      <c r="F491" s="28">
        <f t="shared" si="68"/>
        <v>0</v>
      </c>
      <c r="G491" s="248">
        <v>0</v>
      </c>
      <c r="H491" s="33"/>
      <c r="I491" s="81" t="s">
        <v>1353</v>
      </c>
    </row>
    <row r="492" spans="1:9" s="18" customFormat="1" x14ac:dyDescent="0.2">
      <c r="A492" s="101" t="s">
        <v>878</v>
      </c>
      <c r="B492" s="147" t="s">
        <v>879</v>
      </c>
      <c r="C492" s="26"/>
      <c r="D492" s="249"/>
      <c r="E492" s="27" t="s">
        <v>1341</v>
      </c>
      <c r="F492" s="28">
        <f t="shared" si="68"/>
        <v>0</v>
      </c>
      <c r="G492" s="248">
        <v>0</v>
      </c>
      <c r="H492" s="33"/>
      <c r="I492" s="81" t="s">
        <v>1363</v>
      </c>
    </row>
    <row r="493" spans="1:9" s="18" customFormat="1" x14ac:dyDescent="0.2">
      <c r="A493" s="101" t="s">
        <v>880</v>
      </c>
      <c r="B493" s="147" t="s">
        <v>881</v>
      </c>
      <c r="C493" s="26"/>
      <c r="D493" s="247"/>
      <c r="E493" s="27" t="s">
        <v>1338</v>
      </c>
      <c r="F493" s="28">
        <f t="shared" si="68"/>
        <v>0</v>
      </c>
      <c r="G493" s="248">
        <v>0</v>
      </c>
      <c r="H493" s="33"/>
      <c r="I493" s="81" t="s">
        <v>1354</v>
      </c>
    </row>
    <row r="494" spans="1:9" s="18" customFormat="1" x14ac:dyDescent="0.2">
      <c r="A494" s="101" t="s">
        <v>882</v>
      </c>
      <c r="B494" s="147" t="s">
        <v>883</v>
      </c>
      <c r="C494" s="26"/>
      <c r="D494" s="247"/>
      <c r="E494" s="27" t="s">
        <v>1339</v>
      </c>
      <c r="F494" s="28">
        <f t="shared" si="68"/>
        <v>0</v>
      </c>
      <c r="G494" s="248">
        <v>0</v>
      </c>
      <c r="H494" s="33"/>
      <c r="I494" s="81" t="s">
        <v>1357</v>
      </c>
    </row>
    <row r="495" spans="1:9" s="18" customFormat="1" x14ac:dyDescent="0.2">
      <c r="A495" s="101" t="s">
        <v>884</v>
      </c>
      <c r="B495" s="147" t="s">
        <v>885</v>
      </c>
      <c r="C495" s="26"/>
      <c r="D495" s="247"/>
      <c r="E495" s="27" t="s">
        <v>1340</v>
      </c>
      <c r="F495" s="28">
        <f t="shared" si="68"/>
        <v>0</v>
      </c>
      <c r="G495" s="248">
        <v>0</v>
      </c>
      <c r="H495" s="33"/>
      <c r="I495" s="81" t="s">
        <v>1358</v>
      </c>
    </row>
    <row r="496" spans="1:9" s="18" customFormat="1" x14ac:dyDescent="0.2">
      <c r="A496" s="101" t="s">
        <v>886</v>
      </c>
      <c r="B496" s="147" t="s">
        <v>887</v>
      </c>
      <c r="C496" s="26"/>
      <c r="D496" s="247"/>
      <c r="E496" s="27" t="s">
        <v>1342</v>
      </c>
      <c r="F496" s="28">
        <f t="shared" si="68"/>
        <v>0</v>
      </c>
      <c r="G496" s="248">
        <v>0</v>
      </c>
      <c r="H496" s="33"/>
      <c r="I496" s="81" t="s">
        <v>1359</v>
      </c>
    </row>
    <row r="497" spans="1:9" s="18" customFormat="1" x14ac:dyDescent="0.2">
      <c r="A497" s="101" t="s">
        <v>888</v>
      </c>
      <c r="B497" s="147" t="s">
        <v>889</v>
      </c>
      <c r="C497" s="26"/>
      <c r="D497" s="247"/>
      <c r="E497" s="27" t="s">
        <v>1361</v>
      </c>
      <c r="F497" s="28">
        <f t="shared" si="68"/>
        <v>0</v>
      </c>
      <c r="G497" s="248">
        <v>0</v>
      </c>
      <c r="H497" s="33"/>
      <c r="I497" s="81" t="s">
        <v>1360</v>
      </c>
    </row>
    <row r="498" spans="1:9" s="18" customFormat="1" x14ac:dyDescent="0.2">
      <c r="A498" s="101" t="s">
        <v>890</v>
      </c>
      <c r="B498" s="147" t="s">
        <v>891</v>
      </c>
      <c r="C498" s="26"/>
      <c r="D498" s="247"/>
      <c r="E498" s="27" t="s">
        <v>1343</v>
      </c>
      <c r="F498" s="28">
        <f t="shared" si="68"/>
        <v>0</v>
      </c>
      <c r="G498" s="248">
        <v>0</v>
      </c>
      <c r="H498" s="33"/>
      <c r="I498" s="81" t="s">
        <v>1362</v>
      </c>
    </row>
    <row r="499" spans="1:9" s="18" customFormat="1" x14ac:dyDescent="0.2">
      <c r="A499" s="101" t="s">
        <v>892</v>
      </c>
      <c r="B499" s="147" t="s">
        <v>893</v>
      </c>
      <c r="C499" s="26"/>
      <c r="D499" s="249"/>
      <c r="E499" s="27" t="s">
        <v>1344</v>
      </c>
      <c r="F499" s="28">
        <f t="shared" si="68"/>
        <v>0</v>
      </c>
      <c r="G499" s="248">
        <v>0</v>
      </c>
      <c r="H499" s="33"/>
      <c r="I499" s="81" t="s">
        <v>1364</v>
      </c>
    </row>
    <row r="500" spans="1:9" s="18" customFormat="1" x14ac:dyDescent="0.2">
      <c r="A500" s="101" t="s">
        <v>894</v>
      </c>
      <c r="B500" s="147" t="s">
        <v>895</v>
      </c>
      <c r="C500" s="26"/>
      <c r="D500" s="249"/>
      <c r="E500" s="27" t="s">
        <v>1345</v>
      </c>
      <c r="F500" s="28">
        <f t="shared" si="68"/>
        <v>0</v>
      </c>
      <c r="G500" s="248">
        <v>0</v>
      </c>
      <c r="H500" s="33"/>
      <c r="I500" s="81" t="s">
        <v>1365</v>
      </c>
    </row>
    <row r="501" spans="1:9" s="18" customFormat="1" x14ac:dyDescent="0.2">
      <c r="A501" s="101" t="s">
        <v>896</v>
      </c>
      <c r="B501" s="147" t="s">
        <v>897</v>
      </c>
      <c r="C501" s="26"/>
      <c r="D501" s="247"/>
      <c r="E501" s="27" t="s">
        <v>1346</v>
      </c>
      <c r="F501" s="28">
        <f t="shared" si="68"/>
        <v>0</v>
      </c>
      <c r="G501" s="248">
        <v>0</v>
      </c>
      <c r="H501" s="33"/>
      <c r="I501" s="81" t="s">
        <v>1366</v>
      </c>
    </row>
    <row r="502" spans="1:9" s="18" customFormat="1" x14ac:dyDescent="0.2">
      <c r="A502" s="101" t="s">
        <v>898</v>
      </c>
      <c r="B502" s="147" t="s">
        <v>899</v>
      </c>
      <c r="C502" s="26"/>
      <c r="D502" s="249"/>
      <c r="E502" s="27" t="s">
        <v>1347</v>
      </c>
      <c r="F502" s="28">
        <f t="shared" si="68"/>
        <v>0</v>
      </c>
      <c r="G502" s="248">
        <v>0</v>
      </c>
      <c r="H502" s="33"/>
      <c r="I502" s="81" t="s">
        <v>1238</v>
      </c>
    </row>
    <row r="503" spans="1:9" s="18" customFormat="1" x14ac:dyDescent="0.2">
      <c r="A503" s="101" t="s">
        <v>900</v>
      </c>
      <c r="B503" s="147" t="s">
        <v>901</v>
      </c>
      <c r="C503" s="26"/>
      <c r="D503" s="249"/>
      <c r="E503" s="27" t="s">
        <v>1348</v>
      </c>
      <c r="F503" s="28">
        <f t="shared" si="68"/>
        <v>0</v>
      </c>
      <c r="G503" s="248">
        <v>0</v>
      </c>
      <c r="H503" s="33"/>
      <c r="I503" s="81" t="s">
        <v>1238</v>
      </c>
    </row>
    <row r="504" spans="1:9" s="18" customFormat="1" x14ac:dyDescent="0.2">
      <c r="A504" s="101" t="s">
        <v>902</v>
      </c>
      <c r="B504" s="147" t="s">
        <v>903</v>
      </c>
      <c r="C504" s="26"/>
      <c r="D504" s="247"/>
      <c r="E504" s="27" t="s">
        <v>1349</v>
      </c>
      <c r="F504" s="28">
        <f t="shared" si="68"/>
        <v>0</v>
      </c>
      <c r="G504" s="248">
        <v>0</v>
      </c>
      <c r="H504" s="33"/>
      <c r="I504" s="81" t="s">
        <v>1368</v>
      </c>
    </row>
    <row r="505" spans="1:9" s="18" customFormat="1" x14ac:dyDescent="0.2">
      <c r="A505" s="101" t="s">
        <v>904</v>
      </c>
      <c r="B505" s="147" t="s">
        <v>905</v>
      </c>
      <c r="C505" s="26"/>
      <c r="D505" s="247"/>
      <c r="E505" s="27" t="s">
        <v>1349</v>
      </c>
      <c r="F505" s="28">
        <f t="shared" si="68"/>
        <v>0</v>
      </c>
      <c r="G505" s="248">
        <v>0</v>
      </c>
      <c r="H505" s="33"/>
      <c r="I505" s="81" t="s">
        <v>1368</v>
      </c>
    </row>
    <row r="506" spans="1:9" s="18" customFormat="1" x14ac:dyDescent="0.2">
      <c r="A506" s="101" t="s">
        <v>906</v>
      </c>
      <c r="B506" s="147" t="s">
        <v>907</v>
      </c>
      <c r="C506" s="26"/>
      <c r="D506" s="249">
        <f t="shared" ref="D506:D510" si="71">D$3</f>
        <v>0</v>
      </c>
      <c r="E506" s="27" t="s">
        <v>36</v>
      </c>
      <c r="F506" s="28">
        <f t="shared" ref="F506:F507" si="72">IF(D506&lt;=0,0,G506/D506)</f>
        <v>0</v>
      </c>
      <c r="G506" s="248">
        <v>0</v>
      </c>
      <c r="H506" s="33"/>
      <c r="I506" s="81" t="s">
        <v>1238</v>
      </c>
    </row>
    <row r="507" spans="1:9" s="18" customFormat="1" x14ac:dyDescent="0.2">
      <c r="A507" s="101" t="s">
        <v>908</v>
      </c>
      <c r="B507" s="147" t="s">
        <v>909</v>
      </c>
      <c r="C507" s="26"/>
      <c r="D507" s="249">
        <f t="shared" si="71"/>
        <v>0</v>
      </c>
      <c r="E507" s="27" t="s">
        <v>36</v>
      </c>
      <c r="F507" s="28">
        <f t="shared" si="72"/>
        <v>0</v>
      </c>
      <c r="G507" s="248">
        <v>0</v>
      </c>
      <c r="H507" s="33"/>
      <c r="I507" s="81" t="s">
        <v>1238</v>
      </c>
    </row>
    <row r="508" spans="1:9" s="18" customFormat="1" x14ac:dyDescent="0.2">
      <c r="A508" s="101" t="s">
        <v>910</v>
      </c>
      <c r="B508" s="147" t="s">
        <v>911</v>
      </c>
      <c r="C508" s="26"/>
      <c r="D508" s="249">
        <f t="shared" si="71"/>
        <v>0</v>
      </c>
      <c r="E508" s="27" t="s">
        <v>36</v>
      </c>
      <c r="F508" s="28">
        <f t="shared" si="68"/>
        <v>0</v>
      </c>
      <c r="G508" s="248">
        <v>0</v>
      </c>
      <c r="H508" s="33"/>
      <c r="I508" s="81" t="s">
        <v>1238</v>
      </c>
    </row>
    <row r="509" spans="1:9" s="18" customFormat="1" x14ac:dyDescent="0.2">
      <c r="A509" s="101" t="s">
        <v>912</v>
      </c>
      <c r="B509" s="147" t="s">
        <v>913</v>
      </c>
      <c r="C509" s="26"/>
      <c r="D509" s="249">
        <f t="shared" si="71"/>
        <v>0</v>
      </c>
      <c r="E509" s="27" t="s">
        <v>36</v>
      </c>
      <c r="F509" s="28">
        <f t="shared" si="68"/>
        <v>0</v>
      </c>
      <c r="G509" s="248">
        <v>0</v>
      </c>
      <c r="H509" s="33"/>
      <c r="I509" s="81" t="s">
        <v>1238</v>
      </c>
    </row>
    <row r="510" spans="1:9" s="18" customFormat="1" x14ac:dyDescent="0.2">
      <c r="A510" s="101" t="s">
        <v>914</v>
      </c>
      <c r="B510" s="147" t="s">
        <v>915</v>
      </c>
      <c r="C510" s="26"/>
      <c r="D510" s="249">
        <f t="shared" si="71"/>
        <v>0</v>
      </c>
      <c r="E510" s="27" t="s">
        <v>36</v>
      </c>
      <c r="F510" s="28">
        <f t="shared" si="68"/>
        <v>0</v>
      </c>
      <c r="G510" s="248">
        <v>0</v>
      </c>
      <c r="H510" s="33"/>
      <c r="I510" s="81" t="s">
        <v>1238</v>
      </c>
    </row>
    <row r="511" spans="1:9" s="18" customFormat="1" ht="13.5" thickBot="1" x14ac:dyDescent="0.25">
      <c r="A511" s="108"/>
      <c r="B511" s="97"/>
      <c r="C511" s="26"/>
      <c r="D511" s="247"/>
      <c r="E511" s="27"/>
      <c r="F511" s="28"/>
      <c r="G511" s="248"/>
      <c r="H511" s="33"/>
    </row>
    <row r="512" spans="1:9" s="18" customFormat="1" ht="13.5" thickBot="1" x14ac:dyDescent="0.25">
      <c r="A512" s="102"/>
      <c r="B512" s="98"/>
      <c r="C512" s="22" t="str">
        <f>"SUBTOTAL "&amp;B482</f>
        <v>SUBTOTAL UTILITIES:</v>
      </c>
      <c r="D512" s="19"/>
      <c r="E512" s="20"/>
      <c r="F512" s="21"/>
      <c r="G512" s="23">
        <f ca="1">SUM(OFFSET(G481,1,0):OFFSET(G512,-1,0))</f>
        <v>0</v>
      </c>
    </row>
    <row r="513" spans="1:15" ht="15.75" thickBot="1" x14ac:dyDescent="0.3">
      <c r="A513" s="182"/>
      <c r="B513" s="183"/>
      <c r="C513" s="163" t="s">
        <v>1447</v>
      </c>
      <c r="D513" s="164"/>
      <c r="E513" s="165"/>
      <c r="F513" s="166" t="e">
        <f ca="1">G513/C$3</f>
        <v>#DIV/0!</v>
      </c>
      <c r="G513" s="167">
        <f ca="1">SUM(G512,G481,G456,G423,G409,G399,G373,G326,G299,G287,G276,G264,G241,G216,G181,G146,G110,G81,G66,G54,G43,G34,G26,G15)</f>
        <v>0</v>
      </c>
      <c r="H513" s="6"/>
      <c r="I513" s="155" t="s">
        <v>23</v>
      </c>
      <c r="J513" s="388">
        <f ca="1">SUM(G10:G512)/2</f>
        <v>0</v>
      </c>
      <c r="K513" s="389"/>
      <c r="L513" s="25" t="s">
        <v>916</v>
      </c>
      <c r="M513" s="6"/>
      <c r="N513" s="18"/>
      <c r="O513" s="9"/>
    </row>
    <row r="514" spans="1:15" ht="15.75" customHeight="1" thickBot="1" x14ac:dyDescent="0.3">
      <c r="A514" s="374"/>
      <c r="B514" s="375"/>
      <c r="C514" s="88" t="s">
        <v>1510</v>
      </c>
      <c r="D514" s="56"/>
      <c r="E514" s="57" t="s">
        <v>19</v>
      </c>
      <c r="F514" s="58" t="e">
        <f t="shared" ref="F514:F515" ca="1" si="73">IF($C$3="", "",G514/C$3)</f>
        <v>#DIV/0!</v>
      </c>
      <c r="G514" s="250">
        <f t="shared" ref="G514:G521" ca="1" si="74">G$513*I514</f>
        <v>0</v>
      </c>
      <c r="H514" s="5" t="s">
        <v>26</v>
      </c>
      <c r="I514" s="86">
        <v>0</v>
      </c>
      <c r="J514" s="35" t="s">
        <v>34</v>
      </c>
      <c r="K514" s="7"/>
      <c r="L514" s="7"/>
      <c r="M514" s="7"/>
      <c r="N514" s="7"/>
    </row>
    <row r="515" spans="1:15" ht="15.75" customHeight="1" thickBot="1" x14ac:dyDescent="0.3">
      <c r="A515" s="374"/>
      <c r="B515" s="375"/>
      <c r="C515" s="90">
        <v>0.05</v>
      </c>
      <c r="D515" s="92"/>
      <c r="E515" s="93" t="s">
        <v>19</v>
      </c>
      <c r="F515" s="94" t="e">
        <f t="shared" ca="1" si="73"/>
        <v>#DIV/0!</v>
      </c>
      <c r="G515" s="251" t="e">
        <f ca="1">(G$513+G$514)*I515</f>
        <v>#DIV/0!</v>
      </c>
      <c r="H515" s="5"/>
      <c r="I515" s="87" t="e">
        <f>IF(C5=0,0,(((1+C515)^((J515-C4)/365))-1))</f>
        <v>#DIV/0!</v>
      </c>
      <c r="J515" s="380" t="e">
        <f>IF($C$5="","",(AVERAGE(C5:C6)))</f>
        <v>#DIV/0!</v>
      </c>
      <c r="K515" s="381"/>
      <c r="L515" s="382"/>
      <c r="M515" s="378" t="s">
        <v>25</v>
      </c>
      <c r="N515" s="379"/>
    </row>
    <row r="516" spans="1:15" ht="15.75" customHeight="1" thickBot="1" x14ac:dyDescent="0.3">
      <c r="A516" s="185"/>
      <c r="B516" s="184"/>
      <c r="C516" s="163" t="s">
        <v>1463</v>
      </c>
      <c r="D516" s="168"/>
      <c r="E516" s="169"/>
      <c r="F516" s="170" t="e">
        <f ca="1">SUM(OFFSET(F513,1,0):OFFSET(F516,-1,0))</f>
        <v>#DIV/0!</v>
      </c>
      <c r="G516" s="171" t="e">
        <f ca="1">SUM(OFFSET(G513,1,0):OFFSET(G516,-1,0))</f>
        <v>#DIV/0!</v>
      </c>
      <c r="H516" s="8"/>
      <c r="I516" s="6"/>
      <c r="J516" s="6"/>
      <c r="K516" s="6"/>
      <c r="L516" s="6"/>
      <c r="M516" s="6"/>
      <c r="N516" s="6"/>
    </row>
    <row r="517" spans="1:15" ht="15.75" customHeight="1" thickBot="1" x14ac:dyDescent="0.3">
      <c r="A517" s="376"/>
      <c r="B517" s="377"/>
      <c r="C517" s="88" t="s">
        <v>1448</v>
      </c>
      <c r="D517" s="194"/>
      <c r="E517" s="195" t="s">
        <v>19</v>
      </c>
      <c r="F517" s="196" t="e">
        <f t="shared" ref="F517:F522" ca="1" si="75">IF($C$3="", "",G517/C$3)</f>
        <v>#DIV/0!</v>
      </c>
      <c r="G517" s="252">
        <f t="shared" ca="1" si="74"/>
        <v>0</v>
      </c>
      <c r="H517" s="5" t="s">
        <v>27</v>
      </c>
      <c r="I517" s="10">
        <v>0</v>
      </c>
      <c r="J517" s="35" t="s">
        <v>34</v>
      </c>
      <c r="K517" s="6"/>
      <c r="L517" s="6"/>
      <c r="M517" s="6"/>
      <c r="N517" s="6"/>
    </row>
    <row r="518" spans="1:15" ht="15.75" customHeight="1" thickBot="1" x14ac:dyDescent="0.3">
      <c r="A518" s="185"/>
      <c r="B518" s="184"/>
      <c r="C518" s="163" t="s">
        <v>1469</v>
      </c>
      <c r="D518" s="168"/>
      <c r="E518" s="169"/>
      <c r="F518" s="170" t="e">
        <f ca="1">SUM(OFFSET(F516,1,0):OFFSET(F518,-1,0))</f>
        <v>#DIV/0!</v>
      </c>
      <c r="G518" s="171">
        <f ca="1">SUM(OFFSET(G516,1,0):OFFSET(G518,-1,0))</f>
        <v>0</v>
      </c>
      <c r="H518" s="8"/>
      <c r="I518" s="6"/>
      <c r="J518" s="6"/>
      <c r="K518" s="6"/>
      <c r="L518" s="6"/>
      <c r="M518" s="6"/>
      <c r="N518" s="6"/>
    </row>
    <row r="519" spans="1:15" ht="15.75" customHeight="1" thickBot="1" x14ac:dyDescent="0.3">
      <c r="A519" s="376"/>
      <c r="B519" s="377"/>
      <c r="C519" s="88" t="s">
        <v>1449</v>
      </c>
      <c r="D519" s="56"/>
      <c r="E519" s="57" t="s">
        <v>19</v>
      </c>
      <c r="F519" s="58" t="e">
        <f t="shared" ref="F519" ca="1" si="76">IF($C$3="", "",G519/C$3)</f>
        <v>#DIV/0!</v>
      </c>
      <c r="G519" s="250">
        <f t="shared" ref="G519" ca="1" si="77">G$513*I519</f>
        <v>0</v>
      </c>
      <c r="H519" s="8" t="s">
        <v>28</v>
      </c>
      <c r="I519" s="10">
        <v>0</v>
      </c>
      <c r="J519" s="35" t="s">
        <v>34</v>
      </c>
      <c r="K519" s="6"/>
      <c r="L519" s="6"/>
      <c r="M519" s="6"/>
      <c r="N519" s="6"/>
    </row>
    <row r="520" spans="1:15" ht="15.75" customHeight="1" thickBot="1" x14ac:dyDescent="0.3">
      <c r="A520" s="151"/>
      <c r="B520" s="152"/>
      <c r="C520" s="89" t="s">
        <v>1450</v>
      </c>
      <c r="D520" s="56"/>
      <c r="E520" s="57" t="s">
        <v>19</v>
      </c>
      <c r="F520" s="58" t="e">
        <f ca="1">IF($C$3="", "",G520/C$3)</f>
        <v>#DIV/0!</v>
      </c>
      <c r="G520" s="250">
        <f ca="1">G$513*I520</f>
        <v>0</v>
      </c>
      <c r="H520" s="8" t="s">
        <v>29</v>
      </c>
      <c r="I520" s="10">
        <v>0</v>
      </c>
      <c r="J520" s="35" t="s">
        <v>34</v>
      </c>
      <c r="K520" s="6"/>
      <c r="L520" s="6"/>
      <c r="M520" s="6"/>
      <c r="N520" s="6"/>
    </row>
    <row r="521" spans="1:15" ht="15.75" customHeight="1" thickBot="1" x14ac:dyDescent="0.3">
      <c r="A521" s="149"/>
      <c r="B521" s="150"/>
      <c r="C521" s="88" t="s">
        <v>1493</v>
      </c>
      <c r="D521" s="56"/>
      <c r="E521" s="57" t="s">
        <v>19</v>
      </c>
      <c r="F521" s="58" t="e">
        <f t="shared" ca="1" si="75"/>
        <v>#DIV/0!</v>
      </c>
      <c r="G521" s="250">
        <f t="shared" ca="1" si="74"/>
        <v>0</v>
      </c>
      <c r="H521" s="8" t="s">
        <v>30</v>
      </c>
      <c r="I521" s="10">
        <v>0</v>
      </c>
      <c r="J521" s="35" t="s">
        <v>34</v>
      </c>
      <c r="K521" s="6"/>
      <c r="L521" s="6"/>
      <c r="M521" s="6"/>
      <c r="N521" s="6"/>
    </row>
    <row r="522" spans="1:15" ht="15.75" customHeight="1" thickBot="1" x14ac:dyDescent="0.3">
      <c r="A522" s="60"/>
      <c r="B522" s="61"/>
      <c r="C522" s="91" t="s">
        <v>1445</v>
      </c>
      <c r="D522" s="92"/>
      <c r="E522" s="93" t="s">
        <v>19</v>
      </c>
      <c r="F522" s="58" t="e">
        <f t="shared" ca="1" si="75"/>
        <v>#DIV/0!</v>
      </c>
      <c r="G522" s="250">
        <f t="shared" ref="G522" ca="1" si="78">G$513*I522</f>
        <v>0</v>
      </c>
      <c r="H522" s="8" t="s">
        <v>31</v>
      </c>
      <c r="I522" s="10">
        <v>0</v>
      </c>
      <c r="J522" s="35" t="s">
        <v>34</v>
      </c>
      <c r="K522" s="6"/>
      <c r="L522" s="6"/>
      <c r="M522" s="6"/>
      <c r="N522" s="6"/>
    </row>
    <row r="523" spans="1:15" ht="15.75" customHeight="1" thickTop="1" thickBot="1" x14ac:dyDescent="0.25">
      <c r="A523" s="186"/>
      <c r="B523" s="187"/>
      <c r="C523" s="188" t="s">
        <v>1446</v>
      </c>
      <c r="D523" s="189"/>
      <c r="E523" s="190"/>
      <c r="F523" s="172" t="e">
        <f ca="1">(SUM(OFFSET(F518,1,0):OFFSET(F523,-1,0)))+(F513+F516+F518)</f>
        <v>#DIV/0!</v>
      </c>
      <c r="G523" s="162" t="e">
        <f ca="1">(SUM(OFFSET(G518,1,0):OFFSET(G523,-1,0)))+(G513+G516+G518)</f>
        <v>#DIV/0!</v>
      </c>
      <c r="H523" s="6"/>
      <c r="I523" s="6"/>
      <c r="J523" s="6"/>
      <c r="K523" s="6"/>
      <c r="L523" s="6"/>
      <c r="M523" s="6"/>
      <c r="N523" s="6"/>
    </row>
    <row r="524" spans="1:15" ht="15.75" customHeight="1" thickBot="1" x14ac:dyDescent="0.3">
      <c r="A524" s="60"/>
      <c r="B524" s="362" t="s">
        <v>1502</v>
      </c>
      <c r="C524" s="83"/>
      <c r="D524" s="56"/>
      <c r="E524" s="57"/>
      <c r="F524" s="58"/>
      <c r="G524" s="59"/>
      <c r="H524" s="6"/>
      <c r="I524" s="6"/>
      <c r="J524" s="6"/>
    </row>
    <row r="525" spans="1:15" ht="15.75" customHeight="1" thickBot="1" x14ac:dyDescent="0.3">
      <c r="A525" s="60"/>
      <c r="B525" s="197" t="s">
        <v>1464</v>
      </c>
      <c r="C525" s="361" t="s">
        <v>1494</v>
      </c>
      <c r="D525" s="56"/>
      <c r="E525" s="57" t="s">
        <v>19</v>
      </c>
      <c r="F525" s="58" t="e">
        <f t="shared" ref="F525:F532" ca="1" si="79">IF($C$3="", "",G525/C$3)</f>
        <v>#DIV/0!</v>
      </c>
      <c r="G525" s="250" t="e">
        <f ca="1">G$523*I525</f>
        <v>#DIV/0!</v>
      </c>
      <c r="H525" s="8" t="s">
        <v>32</v>
      </c>
      <c r="I525" s="10">
        <v>0</v>
      </c>
      <c r="J525" s="35" t="s">
        <v>34</v>
      </c>
    </row>
    <row r="526" spans="1:15" s="3" customFormat="1" ht="15.75" customHeight="1" thickBot="1" x14ac:dyDescent="0.3">
      <c r="A526" s="60"/>
      <c r="B526" s="197" t="s">
        <v>1465</v>
      </c>
      <c r="C526" s="361" t="s">
        <v>1495</v>
      </c>
      <c r="D526" s="56"/>
      <c r="E526" s="57" t="s">
        <v>19</v>
      </c>
      <c r="F526" s="58" t="e">
        <f t="shared" ref="F526" ca="1" si="80">IF($C$3="", "",G526/C$3)</f>
        <v>#DIV/0!</v>
      </c>
      <c r="G526" s="250" t="e">
        <f ca="1">G$523*I526</f>
        <v>#DIV/0!</v>
      </c>
      <c r="H526" s="8" t="s">
        <v>35</v>
      </c>
      <c r="I526" s="10">
        <v>0</v>
      </c>
      <c r="J526" s="35" t="s">
        <v>34</v>
      </c>
    </row>
    <row r="527" spans="1:15" s="3" customFormat="1" ht="15.75" customHeight="1" thickBot="1" x14ac:dyDescent="0.3">
      <c r="A527" s="60"/>
      <c r="B527" s="197" t="s">
        <v>1466</v>
      </c>
      <c r="C527" s="361" t="s">
        <v>1496</v>
      </c>
      <c r="D527" s="56"/>
      <c r="E527" s="57" t="s">
        <v>19</v>
      </c>
      <c r="F527" s="58" t="e">
        <f t="shared" ref="F527:F531" ca="1" si="81">IF($C$3="", "",G527/C$3)</f>
        <v>#DIV/0!</v>
      </c>
      <c r="G527" s="250" t="e">
        <f t="shared" ref="G527:G531" ca="1" si="82">G$523*I527</f>
        <v>#DIV/0!</v>
      </c>
      <c r="H527" s="8" t="s">
        <v>1467</v>
      </c>
      <c r="I527" s="10">
        <v>0</v>
      </c>
      <c r="J527" s="35" t="s">
        <v>34</v>
      </c>
    </row>
    <row r="528" spans="1:15" s="3" customFormat="1" ht="15.75" customHeight="1" thickBot="1" x14ac:dyDescent="0.3">
      <c r="A528" s="60"/>
      <c r="B528" s="197" t="s">
        <v>1470</v>
      </c>
      <c r="C528" s="361" t="s">
        <v>1497</v>
      </c>
      <c r="D528" s="56"/>
      <c r="E528" s="57" t="s">
        <v>19</v>
      </c>
      <c r="F528" s="58" t="e">
        <f t="shared" ca="1" si="81"/>
        <v>#DIV/0!</v>
      </c>
      <c r="G528" s="250" t="e">
        <f t="shared" ca="1" si="82"/>
        <v>#DIV/0!</v>
      </c>
      <c r="H528" s="8" t="s">
        <v>1475</v>
      </c>
      <c r="I528" s="10">
        <v>0</v>
      </c>
      <c r="J528" s="35" t="s">
        <v>34</v>
      </c>
    </row>
    <row r="529" spans="1:10" s="3" customFormat="1" ht="15.75" customHeight="1" thickBot="1" x14ac:dyDescent="0.3">
      <c r="A529" s="60"/>
      <c r="B529" s="197" t="s">
        <v>1471</v>
      </c>
      <c r="C529" s="361" t="s">
        <v>1498</v>
      </c>
      <c r="D529" s="56"/>
      <c r="E529" s="57" t="s">
        <v>19</v>
      </c>
      <c r="F529" s="58" t="e">
        <f t="shared" ca="1" si="81"/>
        <v>#DIV/0!</v>
      </c>
      <c r="G529" s="250" t="e">
        <f t="shared" ca="1" si="82"/>
        <v>#DIV/0!</v>
      </c>
      <c r="H529" s="8" t="s">
        <v>1476</v>
      </c>
      <c r="I529" s="10">
        <v>0</v>
      </c>
      <c r="J529" s="35" t="s">
        <v>34</v>
      </c>
    </row>
    <row r="530" spans="1:10" s="3" customFormat="1" ht="15.75" customHeight="1" thickBot="1" x14ac:dyDescent="0.3">
      <c r="A530" s="60"/>
      <c r="B530" s="197" t="s">
        <v>1472</v>
      </c>
      <c r="C530" s="361" t="s">
        <v>1499</v>
      </c>
      <c r="D530" s="56"/>
      <c r="E530" s="57" t="s">
        <v>19</v>
      </c>
      <c r="F530" s="58" t="e">
        <f t="shared" ca="1" si="81"/>
        <v>#DIV/0!</v>
      </c>
      <c r="G530" s="250" t="e">
        <f t="shared" ca="1" si="82"/>
        <v>#DIV/0!</v>
      </c>
      <c r="H530" s="8" t="s">
        <v>1477</v>
      </c>
      <c r="I530" s="10">
        <v>0</v>
      </c>
      <c r="J530" s="35" t="s">
        <v>34</v>
      </c>
    </row>
    <row r="531" spans="1:10" s="3" customFormat="1" ht="15.75" customHeight="1" thickBot="1" x14ac:dyDescent="0.3">
      <c r="A531" s="60"/>
      <c r="B531" s="197" t="s">
        <v>1473</v>
      </c>
      <c r="C531" s="361" t="s">
        <v>1500</v>
      </c>
      <c r="D531" s="56"/>
      <c r="E531" s="57" t="s">
        <v>19</v>
      </c>
      <c r="F531" s="58" t="e">
        <f t="shared" ca="1" si="81"/>
        <v>#DIV/0!</v>
      </c>
      <c r="G531" s="250" t="e">
        <f t="shared" ca="1" si="82"/>
        <v>#DIV/0!</v>
      </c>
      <c r="H531" s="8" t="s">
        <v>1478</v>
      </c>
      <c r="I531" s="10">
        <v>0</v>
      </c>
      <c r="J531" s="35" t="s">
        <v>34</v>
      </c>
    </row>
    <row r="532" spans="1:10" s="3" customFormat="1" ht="15.75" customHeight="1" thickBot="1" x14ac:dyDescent="0.3">
      <c r="A532" s="60"/>
      <c r="B532" s="197" t="s">
        <v>1474</v>
      </c>
      <c r="C532" s="361" t="s">
        <v>1501</v>
      </c>
      <c r="D532" s="92"/>
      <c r="E532" s="93" t="s">
        <v>19</v>
      </c>
      <c r="F532" s="94" t="e">
        <f t="shared" ca="1" si="79"/>
        <v>#DIV/0!</v>
      </c>
      <c r="G532" s="251" t="e">
        <f ca="1">G$523*I532</f>
        <v>#DIV/0!</v>
      </c>
      <c r="H532" s="8" t="s">
        <v>1479</v>
      </c>
      <c r="I532" s="10">
        <v>0</v>
      </c>
      <c r="J532" s="35" t="s">
        <v>34</v>
      </c>
    </row>
    <row r="533" spans="1:10" ht="15.75" customHeight="1" x14ac:dyDescent="0.25">
      <c r="A533" s="95"/>
      <c r="B533" s="153" t="s">
        <v>1441</v>
      </c>
      <c r="C533" s="96"/>
      <c r="D533" s="62"/>
      <c r="E533" s="63"/>
      <c r="F533" s="64"/>
      <c r="G533" s="65"/>
      <c r="J533" s="6"/>
    </row>
    <row r="534" spans="1:10" ht="15.75" customHeight="1" x14ac:dyDescent="0.25">
      <c r="A534" s="60"/>
      <c r="B534" s="200" t="s">
        <v>8</v>
      </c>
      <c r="C534" s="88" t="s">
        <v>1442</v>
      </c>
      <c r="D534" s="56"/>
      <c r="E534" s="57" t="s">
        <v>19</v>
      </c>
      <c r="F534" s="58" t="e">
        <f t="shared" ref="F534:F564" si="83">IF($C$3="", "",G534/C$3)</f>
        <v>#DIV/0!</v>
      </c>
      <c r="G534" s="250">
        <v>0</v>
      </c>
      <c r="J534" s="35" t="s">
        <v>33</v>
      </c>
    </row>
    <row r="535" spans="1:10" ht="15.75" customHeight="1" x14ac:dyDescent="0.25">
      <c r="A535" s="60"/>
      <c r="B535" s="229" t="s">
        <v>1486</v>
      </c>
      <c r="C535" s="88" t="s">
        <v>1443</v>
      </c>
      <c r="D535" s="56"/>
      <c r="E535" s="57" t="s">
        <v>19</v>
      </c>
      <c r="F535" s="58" t="e">
        <f t="shared" si="83"/>
        <v>#DIV/0!</v>
      </c>
      <c r="G535" s="250">
        <v>0</v>
      </c>
      <c r="J535" s="35" t="s">
        <v>33</v>
      </c>
    </row>
    <row r="536" spans="1:10" ht="15.75" customHeight="1" x14ac:dyDescent="0.25">
      <c r="A536" s="60"/>
      <c r="B536" s="226"/>
      <c r="C536" s="88" t="s">
        <v>1444</v>
      </c>
      <c r="D536" s="56"/>
      <c r="E536" s="57" t="s">
        <v>19</v>
      </c>
      <c r="F536" s="58" t="e">
        <f t="shared" si="83"/>
        <v>#DIV/0!</v>
      </c>
      <c r="G536" s="250">
        <v>0</v>
      </c>
      <c r="J536" s="35" t="s">
        <v>33</v>
      </c>
    </row>
    <row r="537" spans="1:10" ht="15.75" customHeight="1" x14ac:dyDescent="0.25">
      <c r="A537" s="66"/>
      <c r="B537" s="227"/>
      <c r="C537" s="216" t="str">
        <f>"TOTAL "&amp;B534</f>
        <v>TOTAL Alternate #1</v>
      </c>
      <c r="D537" s="217"/>
      <c r="E537" s="218"/>
      <c r="F537" s="219" t="e">
        <f ca="1">SUM(OFFSET(F533,1,0):OFFSET(F537,-1,0))</f>
        <v>#DIV/0!</v>
      </c>
      <c r="G537" s="220">
        <f ca="1">SUM(OFFSET(G533,1,0):OFFSET(G537,-1,0))</f>
        <v>0</v>
      </c>
      <c r="J537" s="6"/>
    </row>
    <row r="538" spans="1:10" ht="15.75" customHeight="1" x14ac:dyDescent="0.25">
      <c r="A538" s="60"/>
      <c r="B538" s="200" t="s">
        <v>9</v>
      </c>
      <c r="C538" s="88" t="s">
        <v>1442</v>
      </c>
      <c r="D538" s="56"/>
      <c r="E538" s="57" t="s">
        <v>19</v>
      </c>
      <c r="F538" s="58" t="e">
        <f t="shared" ref="F538:F540" si="84">IF($C$3="", "",G538/C$3)</f>
        <v>#DIV/0!</v>
      </c>
      <c r="G538" s="250">
        <v>0</v>
      </c>
      <c r="J538" s="35" t="s">
        <v>33</v>
      </c>
    </row>
    <row r="539" spans="1:10" ht="15.75" customHeight="1" x14ac:dyDescent="0.25">
      <c r="A539" s="60"/>
      <c r="B539" s="229" t="s">
        <v>1487</v>
      </c>
      <c r="C539" s="88" t="s">
        <v>1443</v>
      </c>
      <c r="D539" s="56"/>
      <c r="E539" s="57" t="s">
        <v>19</v>
      </c>
      <c r="F539" s="58" t="e">
        <f t="shared" si="84"/>
        <v>#DIV/0!</v>
      </c>
      <c r="G539" s="250">
        <v>0</v>
      </c>
      <c r="J539" s="35" t="s">
        <v>33</v>
      </c>
    </row>
    <row r="540" spans="1:10" ht="15.75" customHeight="1" x14ac:dyDescent="0.25">
      <c r="A540" s="60"/>
      <c r="B540" s="226"/>
      <c r="C540" s="88" t="s">
        <v>1444</v>
      </c>
      <c r="D540" s="56"/>
      <c r="E540" s="57" t="s">
        <v>19</v>
      </c>
      <c r="F540" s="58" t="e">
        <f t="shared" si="84"/>
        <v>#DIV/0!</v>
      </c>
      <c r="G540" s="250">
        <v>0</v>
      </c>
      <c r="J540" s="35" t="s">
        <v>33</v>
      </c>
    </row>
    <row r="541" spans="1:10" ht="15.75" customHeight="1" x14ac:dyDescent="0.25">
      <c r="A541" s="66"/>
      <c r="B541" s="227"/>
      <c r="C541" s="216" t="str">
        <f>"TOTAL "&amp;B538</f>
        <v>TOTAL Alternate #2</v>
      </c>
      <c r="D541" s="217"/>
      <c r="E541" s="218"/>
      <c r="F541" s="219" t="e">
        <f ca="1">SUM(OFFSET(F537,1,0):OFFSET(F541,-1,0))</f>
        <v>#DIV/0!</v>
      </c>
      <c r="G541" s="220">
        <f ca="1">SUM(OFFSET(G537,1,0):OFFSET(G541,-1,0))</f>
        <v>0</v>
      </c>
      <c r="J541" s="6"/>
    </row>
    <row r="542" spans="1:10" ht="15.75" customHeight="1" x14ac:dyDescent="0.25">
      <c r="A542" s="60"/>
      <c r="B542" s="200" t="s">
        <v>1480</v>
      </c>
      <c r="C542" s="88" t="s">
        <v>1442</v>
      </c>
      <c r="D542" s="56"/>
      <c r="E542" s="57" t="s">
        <v>19</v>
      </c>
      <c r="F542" s="58" t="e">
        <f t="shared" ref="F542:F544" si="85">IF($C$3="", "",G542/C$3)</f>
        <v>#DIV/0!</v>
      </c>
      <c r="G542" s="250">
        <v>0</v>
      </c>
      <c r="J542" s="35" t="s">
        <v>33</v>
      </c>
    </row>
    <row r="543" spans="1:10" ht="15.75" customHeight="1" x14ac:dyDescent="0.25">
      <c r="A543" s="60"/>
      <c r="B543" s="229" t="s">
        <v>1488</v>
      </c>
      <c r="C543" s="88" t="s">
        <v>1443</v>
      </c>
      <c r="D543" s="56"/>
      <c r="E543" s="57" t="s">
        <v>19</v>
      </c>
      <c r="F543" s="58" t="e">
        <f t="shared" si="85"/>
        <v>#DIV/0!</v>
      </c>
      <c r="G543" s="250">
        <v>0</v>
      </c>
      <c r="J543" s="35" t="s">
        <v>33</v>
      </c>
    </row>
    <row r="544" spans="1:10" ht="15.75" customHeight="1" x14ac:dyDescent="0.25">
      <c r="A544" s="60"/>
      <c r="B544" s="226"/>
      <c r="C544" s="88" t="s">
        <v>1444</v>
      </c>
      <c r="D544" s="56"/>
      <c r="E544" s="57" t="s">
        <v>19</v>
      </c>
      <c r="F544" s="58" t="e">
        <f t="shared" si="85"/>
        <v>#DIV/0!</v>
      </c>
      <c r="G544" s="250">
        <v>0</v>
      </c>
      <c r="J544" s="35" t="s">
        <v>33</v>
      </c>
    </row>
    <row r="545" spans="1:10" ht="15.75" customHeight="1" x14ac:dyDescent="0.25">
      <c r="A545" s="66"/>
      <c r="B545" s="227"/>
      <c r="C545" s="216" t="str">
        <f>"TOTAL "&amp;B542</f>
        <v>TOTAL Alternate #3</v>
      </c>
      <c r="D545" s="217"/>
      <c r="E545" s="218"/>
      <c r="F545" s="219" t="e">
        <f ca="1">SUM(OFFSET(F541,1,0):OFFSET(F545,-1,0))</f>
        <v>#DIV/0!</v>
      </c>
      <c r="G545" s="220">
        <f ca="1">SUM(OFFSET(G541,1,0):OFFSET(G545,-1,0))</f>
        <v>0</v>
      </c>
      <c r="J545" s="6"/>
    </row>
    <row r="546" spans="1:10" ht="15.75" customHeight="1" x14ac:dyDescent="0.25">
      <c r="A546" s="60"/>
      <c r="B546" s="200" t="s">
        <v>1481</v>
      </c>
      <c r="C546" s="88" t="s">
        <v>1442</v>
      </c>
      <c r="D546" s="56"/>
      <c r="E546" s="57" t="s">
        <v>19</v>
      </c>
      <c r="F546" s="58" t="e">
        <f t="shared" ref="F546:F548" si="86">IF($C$3="", "",G546/C$3)</f>
        <v>#DIV/0!</v>
      </c>
      <c r="G546" s="250">
        <v>0</v>
      </c>
      <c r="J546" s="35" t="s">
        <v>33</v>
      </c>
    </row>
    <row r="547" spans="1:10" ht="15.75" customHeight="1" x14ac:dyDescent="0.25">
      <c r="A547" s="60"/>
      <c r="B547" s="229" t="s">
        <v>1489</v>
      </c>
      <c r="C547" s="88" t="s">
        <v>1443</v>
      </c>
      <c r="D547" s="56"/>
      <c r="E547" s="57" t="s">
        <v>19</v>
      </c>
      <c r="F547" s="58" t="e">
        <f t="shared" si="86"/>
        <v>#DIV/0!</v>
      </c>
      <c r="G547" s="250">
        <v>0</v>
      </c>
      <c r="J547" s="35" t="s">
        <v>33</v>
      </c>
    </row>
    <row r="548" spans="1:10" ht="15.75" customHeight="1" x14ac:dyDescent="0.25">
      <c r="A548" s="60"/>
      <c r="B548" s="226"/>
      <c r="C548" s="88" t="s">
        <v>1444</v>
      </c>
      <c r="D548" s="56"/>
      <c r="E548" s="57" t="s">
        <v>19</v>
      </c>
      <c r="F548" s="58" t="e">
        <f t="shared" si="86"/>
        <v>#DIV/0!</v>
      </c>
      <c r="G548" s="250">
        <v>0</v>
      </c>
      <c r="J548" s="35" t="s">
        <v>33</v>
      </c>
    </row>
    <row r="549" spans="1:10" ht="15.75" customHeight="1" x14ac:dyDescent="0.25">
      <c r="A549" s="66"/>
      <c r="B549" s="227"/>
      <c r="C549" s="216" t="str">
        <f>"TOTAL "&amp;B546</f>
        <v>TOTAL Alternate #4</v>
      </c>
      <c r="D549" s="217"/>
      <c r="E549" s="218"/>
      <c r="F549" s="219" t="e">
        <f ca="1">SUM(OFFSET(F545,1,0):OFFSET(F549,-1,0))</f>
        <v>#DIV/0!</v>
      </c>
      <c r="G549" s="220">
        <f ca="1">SUM(OFFSET(G545,1,0):OFFSET(G549,-1,0))</f>
        <v>0</v>
      </c>
      <c r="J549" s="6"/>
    </row>
    <row r="550" spans="1:10" ht="15.75" customHeight="1" x14ac:dyDescent="0.25">
      <c r="A550" s="60"/>
      <c r="B550" s="200" t="s">
        <v>1482</v>
      </c>
      <c r="C550" s="88" t="s">
        <v>1442</v>
      </c>
      <c r="D550" s="56"/>
      <c r="E550" s="57" t="s">
        <v>19</v>
      </c>
      <c r="F550" s="58" t="e">
        <f t="shared" ref="F550:F552" si="87">IF($C$3="", "",G550/C$3)</f>
        <v>#DIV/0!</v>
      </c>
      <c r="G550" s="250">
        <v>0</v>
      </c>
      <c r="J550" s="35" t="s">
        <v>33</v>
      </c>
    </row>
    <row r="551" spans="1:10" ht="15.75" customHeight="1" x14ac:dyDescent="0.25">
      <c r="A551" s="60"/>
      <c r="B551" s="229" t="s">
        <v>1490</v>
      </c>
      <c r="C551" s="88" t="s">
        <v>1443</v>
      </c>
      <c r="D551" s="56"/>
      <c r="E551" s="57" t="s">
        <v>19</v>
      </c>
      <c r="F551" s="58" t="e">
        <f t="shared" si="87"/>
        <v>#DIV/0!</v>
      </c>
      <c r="G551" s="250">
        <v>0</v>
      </c>
      <c r="J551" s="35" t="s">
        <v>33</v>
      </c>
    </row>
    <row r="552" spans="1:10" ht="15.75" customHeight="1" x14ac:dyDescent="0.25">
      <c r="A552" s="60"/>
      <c r="B552" s="229"/>
      <c r="C552" s="88" t="s">
        <v>1444</v>
      </c>
      <c r="D552" s="56"/>
      <c r="E552" s="57" t="s">
        <v>19</v>
      </c>
      <c r="F552" s="58" t="e">
        <f t="shared" si="87"/>
        <v>#DIV/0!</v>
      </c>
      <c r="G552" s="250">
        <v>0</v>
      </c>
      <c r="J552" s="35" t="s">
        <v>33</v>
      </c>
    </row>
    <row r="553" spans="1:10" ht="15.75" customHeight="1" x14ac:dyDescent="0.25">
      <c r="A553" s="66"/>
      <c r="B553" s="227"/>
      <c r="C553" s="216" t="str">
        <f>"TOTAL "&amp;B550</f>
        <v>TOTAL Alternate #5</v>
      </c>
      <c r="D553" s="217"/>
      <c r="E553" s="218"/>
      <c r="F553" s="219" t="e">
        <f ca="1">SUM(OFFSET(F549,1,0):OFFSET(F553,-1,0))</f>
        <v>#DIV/0!</v>
      </c>
      <c r="G553" s="220">
        <f ca="1">SUM(OFFSET(G549,1,0):OFFSET(G553,-1,0))</f>
        <v>0</v>
      </c>
      <c r="J553" s="6"/>
    </row>
    <row r="554" spans="1:10" ht="15.75" customHeight="1" x14ac:dyDescent="0.25">
      <c r="A554" s="60"/>
      <c r="B554" s="200" t="s">
        <v>1483</v>
      </c>
      <c r="C554" s="88" t="s">
        <v>1442</v>
      </c>
      <c r="D554" s="56"/>
      <c r="E554" s="57" t="s">
        <v>19</v>
      </c>
      <c r="F554" s="58" t="e">
        <f t="shared" ref="F554:F556" si="88">IF($C$3="", "",G554/C$3)</f>
        <v>#DIV/0!</v>
      </c>
      <c r="G554" s="250">
        <v>0</v>
      </c>
      <c r="J554" s="35" t="s">
        <v>33</v>
      </c>
    </row>
    <row r="555" spans="1:10" ht="15.75" customHeight="1" x14ac:dyDescent="0.25">
      <c r="A555" s="60"/>
      <c r="B555" s="229" t="s">
        <v>1491</v>
      </c>
      <c r="C555" s="88" t="s">
        <v>1443</v>
      </c>
      <c r="D555" s="56"/>
      <c r="E555" s="57" t="s">
        <v>19</v>
      </c>
      <c r="F555" s="58" t="e">
        <f t="shared" si="88"/>
        <v>#DIV/0!</v>
      </c>
      <c r="G555" s="250">
        <v>0</v>
      </c>
      <c r="J555" s="35" t="s">
        <v>33</v>
      </c>
    </row>
    <row r="556" spans="1:10" ht="15.75" customHeight="1" x14ac:dyDescent="0.25">
      <c r="A556" s="60"/>
      <c r="B556" s="226"/>
      <c r="C556" s="88" t="s">
        <v>1444</v>
      </c>
      <c r="D556" s="56"/>
      <c r="E556" s="57" t="s">
        <v>19</v>
      </c>
      <c r="F556" s="58" t="e">
        <f t="shared" si="88"/>
        <v>#DIV/0!</v>
      </c>
      <c r="G556" s="250">
        <v>0</v>
      </c>
      <c r="J556" s="35" t="s">
        <v>33</v>
      </c>
    </row>
    <row r="557" spans="1:10" ht="15.75" customHeight="1" x14ac:dyDescent="0.25">
      <c r="A557" s="66"/>
      <c r="B557" s="227"/>
      <c r="C557" s="216" t="str">
        <f>"TOTAL "&amp;B554</f>
        <v>TOTAL Alternate #6</v>
      </c>
      <c r="D557" s="217"/>
      <c r="E557" s="218"/>
      <c r="F557" s="219" t="e">
        <f ca="1">SUM(OFFSET(F553,1,0):OFFSET(F557,-1,0))</f>
        <v>#DIV/0!</v>
      </c>
      <c r="G557" s="220">
        <f ca="1">SUM(OFFSET(G553,1,0):OFFSET(G557,-1,0))</f>
        <v>0</v>
      </c>
      <c r="J557" s="6"/>
    </row>
    <row r="558" spans="1:10" ht="15.75" customHeight="1" x14ac:dyDescent="0.25">
      <c r="A558" s="60"/>
      <c r="B558" s="200" t="s">
        <v>1484</v>
      </c>
      <c r="C558" s="88" t="s">
        <v>1442</v>
      </c>
      <c r="D558" s="56"/>
      <c r="E558" s="57" t="s">
        <v>19</v>
      </c>
      <c r="F558" s="58" t="e">
        <f t="shared" ref="F558:F560" si="89">IF($C$3="", "",G558/C$3)</f>
        <v>#DIV/0!</v>
      </c>
      <c r="G558" s="250">
        <v>0</v>
      </c>
      <c r="J558" s="35" t="s">
        <v>33</v>
      </c>
    </row>
    <row r="559" spans="1:10" ht="15.75" customHeight="1" x14ac:dyDescent="0.25">
      <c r="A559" s="60"/>
      <c r="B559" s="229" t="s">
        <v>1490</v>
      </c>
      <c r="C559" s="88" t="s">
        <v>1443</v>
      </c>
      <c r="D559" s="56"/>
      <c r="E559" s="57" t="s">
        <v>19</v>
      </c>
      <c r="F559" s="58" t="e">
        <f t="shared" si="89"/>
        <v>#DIV/0!</v>
      </c>
      <c r="G559" s="250">
        <v>0</v>
      </c>
      <c r="J559" s="35" t="s">
        <v>33</v>
      </c>
    </row>
    <row r="560" spans="1:10" ht="15.75" customHeight="1" x14ac:dyDescent="0.25">
      <c r="A560" s="60"/>
      <c r="B560" s="226"/>
      <c r="C560" s="88" t="s">
        <v>1444</v>
      </c>
      <c r="D560" s="56"/>
      <c r="E560" s="57" t="s">
        <v>19</v>
      </c>
      <c r="F560" s="58" t="e">
        <f t="shared" si="89"/>
        <v>#DIV/0!</v>
      </c>
      <c r="G560" s="250">
        <v>0</v>
      </c>
      <c r="J560" s="35" t="s">
        <v>33</v>
      </c>
    </row>
    <row r="561" spans="1:10" ht="15.75" customHeight="1" x14ac:dyDescent="0.25">
      <c r="A561" s="66"/>
      <c r="B561" s="227"/>
      <c r="C561" s="216" t="str">
        <f>"TOTAL "&amp;B558</f>
        <v>TOTAL Alternate #7</v>
      </c>
      <c r="D561" s="217"/>
      <c r="E561" s="218"/>
      <c r="F561" s="219" t="e">
        <f ca="1">SUM(OFFSET(F557,1,0):OFFSET(F561,-1,0))</f>
        <v>#DIV/0!</v>
      </c>
      <c r="G561" s="220">
        <f ca="1">SUM(OFFSET(G557,1,0):OFFSET(G561,-1,0))</f>
        <v>0</v>
      </c>
      <c r="J561" s="6"/>
    </row>
    <row r="562" spans="1:10" ht="15.75" customHeight="1" x14ac:dyDescent="0.25">
      <c r="A562" s="60"/>
      <c r="B562" s="200" t="s">
        <v>1485</v>
      </c>
      <c r="C562" s="88" t="s">
        <v>1442</v>
      </c>
      <c r="D562" s="56"/>
      <c r="E562" s="57" t="s">
        <v>19</v>
      </c>
      <c r="F562" s="58" t="e">
        <f t="shared" si="83"/>
        <v>#DIV/0!</v>
      </c>
      <c r="G562" s="250">
        <v>0</v>
      </c>
      <c r="J562" s="35" t="s">
        <v>33</v>
      </c>
    </row>
    <row r="563" spans="1:10" ht="15.75" customHeight="1" x14ac:dyDescent="0.25">
      <c r="A563" s="60"/>
      <c r="B563" s="229" t="s">
        <v>1491</v>
      </c>
      <c r="C563" s="88" t="s">
        <v>1443</v>
      </c>
      <c r="D563" s="56"/>
      <c r="E563" s="57" t="s">
        <v>19</v>
      </c>
      <c r="F563" s="58" t="e">
        <f t="shared" si="83"/>
        <v>#DIV/0!</v>
      </c>
      <c r="G563" s="250">
        <v>0</v>
      </c>
      <c r="J563" s="35" t="s">
        <v>33</v>
      </c>
    </row>
    <row r="564" spans="1:10" ht="15.75" customHeight="1" x14ac:dyDescent="0.25">
      <c r="A564" s="60"/>
      <c r="B564" s="200"/>
      <c r="C564" s="88" t="s">
        <v>1444</v>
      </c>
      <c r="D564" s="56"/>
      <c r="E564" s="57" t="s">
        <v>19</v>
      </c>
      <c r="F564" s="58" t="e">
        <f t="shared" si="83"/>
        <v>#DIV/0!</v>
      </c>
      <c r="G564" s="250">
        <v>0</v>
      </c>
      <c r="J564" s="35" t="s">
        <v>33</v>
      </c>
    </row>
    <row r="565" spans="1:10" ht="15.75" customHeight="1" thickBot="1" x14ac:dyDescent="0.3">
      <c r="A565" s="154"/>
      <c r="B565" s="228"/>
      <c r="C565" s="221" t="str">
        <f>"TOTAL "&amp;B562</f>
        <v>TOTAL Alternate #8</v>
      </c>
      <c r="D565" s="222"/>
      <c r="E565" s="223"/>
      <c r="F565" s="224" t="e">
        <f ca="1">SUM(OFFSET(F537,1,0):OFFSET(F565,-1,0))</f>
        <v>#DIV/0!</v>
      </c>
      <c r="G565" s="225">
        <f ca="1">SUM(OFFSET(G561,1,0):OFFSET(G565,-1,0))</f>
        <v>0</v>
      </c>
    </row>
    <row r="566" spans="1:10" ht="34.15" customHeight="1" x14ac:dyDescent="0.2">
      <c r="A566" s="370" t="s">
        <v>6</v>
      </c>
      <c r="B566" s="370"/>
      <c r="C566" s="370"/>
      <c r="D566" s="370"/>
      <c r="E566" s="370"/>
      <c r="F566" s="370"/>
      <c r="G566" s="370"/>
    </row>
  </sheetData>
  <sheetProtection sheet="1" objects="1" scenarios="1" insertRows="0" deleteRows="0"/>
  <mergeCells count="18">
    <mergeCell ref="M515:N515"/>
    <mergeCell ref="J515:L515"/>
    <mergeCell ref="A515:B515"/>
    <mergeCell ref="A1:B1"/>
    <mergeCell ref="A2:B2"/>
    <mergeCell ref="A7:G7"/>
    <mergeCell ref="A3:B3"/>
    <mergeCell ref="A4:B4"/>
    <mergeCell ref="A5:B5"/>
    <mergeCell ref="A6:B6"/>
    <mergeCell ref="C1:G1"/>
    <mergeCell ref="C2:G2"/>
    <mergeCell ref="J513:K513"/>
    <mergeCell ref="A566:G566"/>
    <mergeCell ref="A8:C8"/>
    <mergeCell ref="A514:B514"/>
    <mergeCell ref="A517:B517"/>
    <mergeCell ref="A519:B519"/>
  </mergeCells>
  <phoneticPr fontId="2" type="noConversion"/>
  <printOptions horizontalCentered="1"/>
  <pageMargins left="0.5" right="0.5" top="0.5" bottom="0.5" header="0.3" footer="0.3"/>
  <pageSetup scale="76" fitToHeight="0" orientation="portrait" r:id="rId1"/>
  <headerFooter>
    <oddFooter>&amp;L&amp;8&amp;Z&amp;F&amp;R&amp;8REV: 04/01/2014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2"/>
  <sheetViews>
    <sheetView workbookViewId="0">
      <selection activeCell="A9" sqref="A9"/>
    </sheetView>
  </sheetViews>
  <sheetFormatPr defaultColWidth="8.85546875" defaultRowHeight="12.75" x14ac:dyDescent="0.2"/>
  <cols>
    <col min="1" max="1" width="9.28515625" style="347" customWidth="1"/>
    <col min="2" max="2" width="26.140625" style="348" customWidth="1"/>
    <col min="3" max="3" width="46.7109375" style="260" customWidth="1"/>
    <col min="4" max="4" width="11.85546875" style="347" customWidth="1"/>
    <col min="5" max="5" width="8.140625" style="347" customWidth="1"/>
    <col min="6" max="6" width="11.85546875" style="298" customWidth="1"/>
    <col min="7" max="7" width="13.140625" style="347" customWidth="1"/>
    <col min="8" max="8" width="5.42578125" style="260" customWidth="1"/>
    <col min="9" max="13" width="8.85546875" style="260"/>
    <col min="14" max="14" width="24.42578125" style="260" customWidth="1"/>
    <col min="15" max="16384" width="8.85546875" style="260"/>
  </cols>
  <sheetData>
    <row r="1" spans="1:10" customFormat="1" ht="15" x14ac:dyDescent="0.2">
      <c r="A1" s="383" t="str">
        <f>'CSI Level 2 Breakdown'!A1:B1</f>
        <v xml:space="preserve">Building Name:  </v>
      </c>
      <c r="B1" s="383"/>
      <c r="C1" s="385" t="str">
        <f>'CSI Level 2 Breakdown'!C1:G1</f>
        <v>Enter Building Name Here</v>
      </c>
      <c r="D1" s="386"/>
      <c r="E1" s="386"/>
      <c r="F1" s="386"/>
      <c r="G1" s="387"/>
      <c r="H1" s="31"/>
      <c r="I1" s="43"/>
    </row>
    <row r="2" spans="1:10" customFormat="1" ht="15" x14ac:dyDescent="0.2">
      <c r="A2" s="383" t="str">
        <f>'CSI Level 2 Breakdown'!A2:B2</f>
        <v xml:space="preserve">Project Name:  </v>
      </c>
      <c r="B2" s="383"/>
      <c r="C2" s="385" t="str">
        <f>'CSI Level 2 Breakdown'!C2:G2</f>
        <v>Enter Project Name Here</v>
      </c>
      <c r="D2" s="386"/>
      <c r="E2" s="386"/>
      <c r="F2" s="386"/>
      <c r="G2" s="387"/>
      <c r="H2" s="31"/>
      <c r="I2" s="43"/>
    </row>
    <row r="3" spans="1:10" customFormat="1" ht="15" x14ac:dyDescent="0.2">
      <c r="A3" s="383" t="str">
        <f>'CSI Level 2 Breakdown'!A3:B3</f>
        <v xml:space="preserve">Building/Site Gross Area:  </v>
      </c>
      <c r="B3" s="383"/>
      <c r="C3" s="243">
        <f>'CSI Level 2 Breakdown'!C3</f>
        <v>0</v>
      </c>
      <c r="D3" s="244">
        <f>'CSI Level 2 Breakdown'!D3</f>
        <v>0</v>
      </c>
      <c r="E3" s="234"/>
      <c r="F3" s="235"/>
      <c r="G3" s="236"/>
      <c r="H3" s="31"/>
      <c r="I3" s="77"/>
    </row>
    <row r="4" spans="1:10" customFormat="1" ht="15" x14ac:dyDescent="0.25">
      <c r="A4" s="383" t="str">
        <f>'CSI Level 2 Breakdown'!A4:B4</f>
        <v xml:space="preserve">Date of Estimate:  </v>
      </c>
      <c r="B4" s="383"/>
      <c r="C4" s="245" t="str">
        <f>'CSI Level 2 Breakdown'!C4</f>
        <v>xx/xx/20xx</v>
      </c>
      <c r="D4" s="237"/>
      <c r="E4" s="238"/>
      <c r="F4" s="239"/>
      <c r="G4" s="236"/>
      <c r="H4" s="44"/>
      <c r="I4" s="77"/>
    </row>
    <row r="5" spans="1:10" customFormat="1" ht="15" x14ac:dyDescent="0.25">
      <c r="A5" s="383" t="str">
        <f>'CSI Level 2 Breakdown'!A5:B5</f>
        <v xml:space="preserve">Anticipated Construction Start:  </v>
      </c>
      <c r="B5" s="383"/>
      <c r="C5" s="246" t="str">
        <f>'CSI Level 2 Breakdown'!C5</f>
        <v>xx/xx/20xx</v>
      </c>
      <c r="D5" s="237"/>
      <c r="E5" s="365" t="str">
        <f>'CSI Level 2 Breakdown'!E5</f>
        <v>Document Date: 4/21/2022</v>
      </c>
      <c r="F5" s="366"/>
      <c r="G5" s="367"/>
      <c r="H5" s="44"/>
      <c r="I5" s="77"/>
    </row>
    <row r="6" spans="1:10" customFormat="1" ht="15" x14ac:dyDescent="0.25">
      <c r="A6" s="383" t="str">
        <f>'CSI Level 2 Breakdown'!A6:B6</f>
        <v xml:space="preserve">Anticipated Construction Finish:  </v>
      </c>
      <c r="B6" s="383"/>
      <c r="C6" s="246" t="str">
        <f>'CSI Level 2 Breakdown'!C6</f>
        <v>xx/xx/20xx</v>
      </c>
      <c r="D6" s="240"/>
      <c r="E6" s="241"/>
      <c r="F6" s="242"/>
      <c r="G6" s="236"/>
      <c r="H6" s="44"/>
      <c r="I6" s="77"/>
    </row>
    <row r="7" spans="1:10" customFormat="1" ht="16.5" thickBot="1" x14ac:dyDescent="0.25">
      <c r="A7" s="384" t="s">
        <v>1492</v>
      </c>
      <c r="B7" s="384"/>
      <c r="C7" s="384"/>
      <c r="D7" s="384"/>
      <c r="E7" s="384"/>
      <c r="F7" s="384"/>
      <c r="G7" s="384"/>
      <c r="H7" s="44"/>
      <c r="I7" s="77"/>
      <c r="J7" s="77"/>
    </row>
    <row r="8" spans="1:10" ht="19.899999999999999" customHeight="1" thickBot="1" x14ac:dyDescent="0.25">
      <c r="A8" s="356" t="s">
        <v>71</v>
      </c>
      <c r="B8" s="357" t="s">
        <v>74</v>
      </c>
      <c r="C8" s="358"/>
      <c r="D8" s="359" t="s">
        <v>0</v>
      </c>
      <c r="E8" s="359" t="s">
        <v>17</v>
      </c>
      <c r="F8" s="359" t="s">
        <v>18</v>
      </c>
      <c r="G8" s="359" t="s">
        <v>15</v>
      </c>
      <c r="I8" s="261"/>
    </row>
    <row r="9" spans="1:10" ht="15" x14ac:dyDescent="0.2">
      <c r="A9" s="349"/>
      <c r="B9" s="349"/>
      <c r="C9" s="262"/>
      <c r="D9" s="263"/>
      <c r="E9" s="264"/>
      <c r="F9" s="265"/>
      <c r="G9" s="266"/>
      <c r="I9" s="267"/>
    </row>
    <row r="10" spans="1:10" ht="15" x14ac:dyDescent="0.25">
      <c r="A10" s="349"/>
      <c r="B10" s="349"/>
      <c r="C10" s="268"/>
      <c r="D10" s="269"/>
      <c r="E10" s="270"/>
      <c r="F10" s="271"/>
      <c r="G10" s="266"/>
      <c r="H10" s="272"/>
      <c r="I10" s="273"/>
    </row>
    <row r="11" spans="1:10" ht="15" x14ac:dyDescent="0.25">
      <c r="A11" s="349"/>
      <c r="B11" s="349"/>
      <c r="C11" s="274"/>
      <c r="D11" s="269"/>
      <c r="E11" s="270"/>
      <c r="F11" s="271"/>
      <c r="G11" s="266"/>
      <c r="H11" s="272"/>
      <c r="I11" s="275"/>
    </row>
    <row r="12" spans="1:10" ht="15" x14ac:dyDescent="0.25">
      <c r="A12" s="349"/>
      <c r="B12" s="349"/>
      <c r="C12" s="274"/>
      <c r="D12" s="269"/>
      <c r="E12" s="270"/>
      <c r="F12" s="271"/>
      <c r="G12" s="266"/>
      <c r="H12" s="272"/>
      <c r="I12" s="275"/>
    </row>
    <row r="13" spans="1:10" ht="15.75" x14ac:dyDescent="0.2">
      <c r="A13" s="111"/>
      <c r="B13" s="111"/>
      <c r="C13" s="111"/>
      <c r="D13" s="111"/>
      <c r="E13" s="111"/>
      <c r="F13" s="111"/>
      <c r="G13" s="111"/>
      <c r="I13" s="276"/>
      <c r="J13" s="267"/>
    </row>
    <row r="14" spans="1:10" s="279" customFormat="1" ht="15" x14ac:dyDescent="0.2">
      <c r="A14" s="350"/>
      <c r="B14" s="350"/>
      <c r="C14" s="350"/>
      <c r="D14" s="277"/>
      <c r="E14" s="277"/>
      <c r="F14" s="278"/>
      <c r="G14" s="277"/>
      <c r="I14" s="276"/>
      <c r="J14" s="267"/>
    </row>
    <row r="15" spans="1:10" s="279" customFormat="1" ht="15" x14ac:dyDescent="0.2">
      <c r="A15" s="277"/>
      <c r="B15" s="280"/>
      <c r="C15" s="277"/>
      <c r="D15" s="277"/>
      <c r="E15" s="277"/>
      <c r="F15" s="278"/>
      <c r="G15" s="277"/>
      <c r="I15" s="281"/>
    </row>
    <row r="16" spans="1:10" s="287" customFormat="1" x14ac:dyDescent="0.2">
      <c r="A16" s="282"/>
      <c r="B16" s="255"/>
      <c r="C16" s="255"/>
      <c r="D16" s="283"/>
      <c r="E16" s="284"/>
      <c r="F16" s="285"/>
      <c r="G16" s="286"/>
      <c r="I16" s="267"/>
    </row>
    <row r="17" spans="1:9" s="287" customFormat="1" x14ac:dyDescent="0.2">
      <c r="A17" s="288"/>
      <c r="B17" s="253"/>
      <c r="C17" s="254"/>
      <c r="D17" s="289"/>
      <c r="E17" s="288"/>
      <c r="F17" s="290"/>
      <c r="G17" s="291"/>
      <c r="I17" s="275"/>
    </row>
    <row r="18" spans="1:9" s="287" customFormat="1" x14ac:dyDescent="0.2">
      <c r="A18" s="288"/>
      <c r="B18" s="253"/>
      <c r="C18" s="254"/>
      <c r="D18" s="289"/>
      <c r="E18" s="288"/>
      <c r="F18" s="290"/>
      <c r="G18" s="291"/>
      <c r="I18" s="275"/>
    </row>
    <row r="19" spans="1:9" s="287" customFormat="1" x14ac:dyDescent="0.2">
      <c r="A19" s="288"/>
      <c r="B19" s="253"/>
      <c r="C19" s="254"/>
      <c r="D19" s="289"/>
      <c r="E19" s="288"/>
      <c r="F19" s="290"/>
      <c r="G19" s="291"/>
      <c r="I19" s="275"/>
    </row>
    <row r="20" spans="1:9" s="287" customFormat="1" x14ac:dyDescent="0.2">
      <c r="A20" s="288"/>
      <c r="B20" s="253"/>
      <c r="C20" s="254"/>
      <c r="D20" s="289"/>
      <c r="E20" s="288"/>
      <c r="F20" s="290"/>
      <c r="G20" s="291"/>
      <c r="I20" s="275"/>
    </row>
    <row r="21" spans="1:9" s="255" customFormat="1" x14ac:dyDescent="0.2">
      <c r="A21" s="292"/>
      <c r="B21" s="293"/>
      <c r="C21" s="294"/>
      <c r="D21" s="283"/>
      <c r="E21" s="284"/>
      <c r="F21" s="285"/>
      <c r="G21" s="295"/>
      <c r="I21" s="296"/>
    </row>
    <row r="22" spans="1:9" s="255" customFormat="1" x14ac:dyDescent="0.2">
      <c r="A22" s="282"/>
      <c r="D22" s="283"/>
      <c r="E22" s="284"/>
      <c r="F22" s="285"/>
      <c r="G22" s="286"/>
      <c r="I22" s="296"/>
    </row>
    <row r="23" spans="1:9" s="287" customFormat="1" x14ac:dyDescent="0.2">
      <c r="A23" s="288"/>
      <c r="B23" s="253"/>
      <c r="C23" s="254"/>
      <c r="D23" s="289"/>
      <c r="E23" s="288"/>
      <c r="F23" s="290"/>
      <c r="G23" s="291"/>
      <c r="I23" s="275"/>
    </row>
    <row r="24" spans="1:9" s="287" customFormat="1" x14ac:dyDescent="0.2">
      <c r="A24" s="288"/>
      <c r="B24" s="253"/>
      <c r="C24" s="254"/>
      <c r="D24" s="289"/>
      <c r="E24" s="288"/>
      <c r="F24" s="290"/>
      <c r="G24" s="291"/>
      <c r="I24" s="275"/>
    </row>
    <row r="25" spans="1:9" s="287" customFormat="1" x14ac:dyDescent="0.2">
      <c r="A25" s="288"/>
      <c r="B25" s="253"/>
      <c r="C25" s="254"/>
      <c r="D25" s="289"/>
      <c r="E25" s="288"/>
      <c r="F25" s="290"/>
      <c r="G25" s="291"/>
      <c r="I25" s="275"/>
    </row>
    <row r="26" spans="1:9" s="287" customFormat="1" x14ac:dyDescent="0.2">
      <c r="A26" s="288"/>
      <c r="B26" s="253"/>
      <c r="C26" s="254"/>
      <c r="D26" s="289"/>
      <c r="E26" s="288"/>
      <c r="F26" s="290"/>
      <c r="G26" s="291"/>
      <c r="I26" s="275"/>
    </row>
    <row r="27" spans="1:9" s="287" customFormat="1" x14ac:dyDescent="0.2">
      <c r="A27" s="288"/>
      <c r="B27" s="253"/>
      <c r="C27" s="254"/>
      <c r="D27" s="289"/>
      <c r="E27" s="288"/>
      <c r="F27" s="290"/>
      <c r="G27" s="291"/>
      <c r="I27" s="275"/>
    </row>
    <row r="28" spans="1:9" s="287" customFormat="1" x14ac:dyDescent="0.2">
      <c r="A28" s="288"/>
      <c r="B28" s="253"/>
      <c r="C28" s="254"/>
      <c r="D28" s="289"/>
      <c r="E28" s="288"/>
      <c r="F28" s="290"/>
      <c r="G28" s="291"/>
      <c r="I28" s="275"/>
    </row>
    <row r="29" spans="1:9" s="287" customFormat="1" x14ac:dyDescent="0.2">
      <c r="A29" s="288"/>
      <c r="B29" s="253"/>
      <c r="C29" s="254"/>
      <c r="D29" s="289"/>
      <c r="E29" s="288"/>
      <c r="F29" s="290"/>
      <c r="G29" s="291"/>
      <c r="I29" s="275"/>
    </row>
    <row r="30" spans="1:9" s="287" customFormat="1" x14ac:dyDescent="0.2">
      <c r="A30" s="288"/>
      <c r="B30" s="253"/>
      <c r="C30" s="254"/>
      <c r="D30" s="289"/>
      <c r="E30" s="288"/>
      <c r="F30" s="290"/>
      <c r="G30" s="291"/>
      <c r="I30" s="275"/>
    </row>
    <row r="31" spans="1:9" s="287" customFormat="1" x14ac:dyDescent="0.2">
      <c r="A31" s="288"/>
      <c r="B31" s="297"/>
      <c r="C31" s="254"/>
      <c r="D31" s="289"/>
      <c r="E31" s="288"/>
      <c r="F31" s="290"/>
      <c r="G31" s="291"/>
      <c r="I31" s="275"/>
    </row>
    <row r="32" spans="1:9" s="287" customFormat="1" x14ac:dyDescent="0.2">
      <c r="A32" s="298"/>
      <c r="B32" s="299"/>
      <c r="C32" s="300"/>
      <c r="D32" s="301"/>
      <c r="E32" s="302"/>
      <c r="F32" s="303"/>
      <c r="G32" s="304"/>
      <c r="I32" s="275"/>
    </row>
    <row r="33" spans="1:9" s="287" customFormat="1" x14ac:dyDescent="0.2">
      <c r="A33" s="305"/>
      <c r="D33" s="301"/>
      <c r="E33" s="302"/>
      <c r="F33" s="303"/>
      <c r="G33" s="306"/>
      <c r="I33" s="275"/>
    </row>
    <row r="34" spans="1:9" s="287" customFormat="1" x14ac:dyDescent="0.2">
      <c r="A34" s="288"/>
      <c r="B34" s="253"/>
      <c r="C34" s="254"/>
      <c r="D34" s="289"/>
      <c r="E34" s="288"/>
      <c r="F34" s="290"/>
      <c r="G34" s="291"/>
      <c r="I34" s="275"/>
    </row>
    <row r="35" spans="1:9" s="287" customFormat="1" x14ac:dyDescent="0.2">
      <c r="A35" s="288"/>
      <c r="B35" s="253"/>
      <c r="C35" s="254"/>
      <c r="D35" s="289"/>
      <c r="E35" s="288"/>
      <c r="F35" s="290"/>
      <c r="G35" s="291"/>
      <c r="I35" s="275"/>
    </row>
    <row r="36" spans="1:9" s="287" customFormat="1" x14ac:dyDescent="0.2">
      <c r="A36" s="288"/>
      <c r="B36" s="253"/>
      <c r="C36" s="254"/>
      <c r="D36" s="307"/>
      <c r="E36" s="288"/>
      <c r="F36" s="290"/>
      <c r="G36" s="291"/>
      <c r="I36" s="275"/>
    </row>
    <row r="37" spans="1:9" s="287" customFormat="1" x14ac:dyDescent="0.2">
      <c r="A37" s="288"/>
      <c r="B37" s="253"/>
      <c r="C37" s="254"/>
      <c r="D37" s="307"/>
      <c r="E37" s="288"/>
      <c r="F37" s="290"/>
      <c r="G37" s="291"/>
      <c r="I37" s="275"/>
    </row>
    <row r="38" spans="1:9" s="287" customFormat="1" x14ac:dyDescent="0.2">
      <c r="A38" s="288"/>
      <c r="B38" s="253"/>
      <c r="C38" s="254"/>
      <c r="D38" s="307"/>
      <c r="E38" s="288"/>
      <c r="F38" s="290"/>
      <c r="G38" s="291"/>
      <c r="I38" s="275"/>
    </row>
    <row r="39" spans="1:9" s="287" customFormat="1" x14ac:dyDescent="0.2">
      <c r="A39" s="308"/>
      <c r="B39" s="297"/>
      <c r="C39" s="254"/>
      <c r="D39" s="289"/>
      <c r="E39" s="288"/>
      <c r="F39" s="290"/>
      <c r="G39" s="291"/>
      <c r="I39" s="275"/>
    </row>
    <row r="40" spans="1:9" s="287" customFormat="1" x14ac:dyDescent="0.2">
      <c r="A40" s="309"/>
      <c r="B40" s="310"/>
      <c r="C40" s="311"/>
      <c r="D40" s="312"/>
      <c r="E40" s="313"/>
      <c r="F40" s="314"/>
      <c r="G40" s="315"/>
      <c r="I40" s="275"/>
    </row>
    <row r="41" spans="1:9" s="287" customFormat="1" x14ac:dyDescent="0.2">
      <c r="A41" s="316"/>
      <c r="B41" s="275"/>
      <c r="C41" s="275"/>
      <c r="D41" s="312"/>
      <c r="E41" s="313"/>
      <c r="F41" s="314"/>
      <c r="G41" s="317"/>
      <c r="I41" s="275"/>
    </row>
    <row r="42" spans="1:9" s="287" customFormat="1" x14ac:dyDescent="0.2">
      <c r="A42" s="288"/>
      <c r="B42" s="256"/>
      <c r="C42" s="254"/>
      <c r="D42" s="289"/>
      <c r="E42" s="288"/>
      <c r="F42" s="290"/>
      <c r="G42" s="291"/>
      <c r="I42" s="275"/>
    </row>
    <row r="43" spans="1:9" s="287" customFormat="1" x14ac:dyDescent="0.2">
      <c r="A43" s="288"/>
      <c r="B43" s="257"/>
      <c r="C43" s="254"/>
      <c r="D43" s="289"/>
      <c r="E43" s="288"/>
      <c r="F43" s="290"/>
      <c r="G43" s="291"/>
      <c r="I43" s="275"/>
    </row>
    <row r="44" spans="1:9" s="287" customFormat="1" x14ac:dyDescent="0.2">
      <c r="A44" s="288"/>
      <c r="B44" s="257"/>
      <c r="C44" s="254"/>
      <c r="D44" s="289"/>
      <c r="E44" s="288"/>
      <c r="F44" s="290"/>
      <c r="G44" s="291"/>
      <c r="I44" s="275"/>
    </row>
    <row r="45" spans="1:9" s="287" customFormat="1" x14ac:dyDescent="0.2">
      <c r="A45" s="288"/>
      <c r="B45" s="256"/>
      <c r="C45" s="254"/>
      <c r="D45" s="289"/>
      <c r="E45" s="288"/>
      <c r="F45" s="290"/>
      <c r="G45" s="291"/>
      <c r="I45" s="275"/>
    </row>
    <row r="46" spans="1:9" s="287" customFormat="1" x14ac:dyDescent="0.2">
      <c r="A46" s="288"/>
      <c r="B46" s="256"/>
      <c r="C46" s="254"/>
      <c r="D46" s="289"/>
      <c r="E46" s="288"/>
      <c r="F46" s="290"/>
      <c r="G46" s="291"/>
      <c r="I46" s="275"/>
    </row>
    <row r="47" spans="1:9" s="287" customFormat="1" x14ac:dyDescent="0.2">
      <c r="A47" s="288"/>
      <c r="B47" s="256"/>
      <c r="C47" s="254"/>
      <c r="D47" s="289"/>
      <c r="E47" s="288"/>
      <c r="F47" s="290"/>
      <c r="G47" s="291"/>
      <c r="I47" s="275"/>
    </row>
    <row r="48" spans="1:9" s="287" customFormat="1" x14ac:dyDescent="0.2">
      <c r="A48" s="308"/>
      <c r="B48" s="318"/>
      <c r="C48" s="254"/>
      <c r="D48" s="289"/>
      <c r="E48" s="288"/>
      <c r="F48" s="290"/>
      <c r="G48" s="291"/>
      <c r="I48" s="275"/>
    </row>
    <row r="49" spans="1:9" s="287" customFormat="1" x14ac:dyDescent="0.2">
      <c r="A49" s="309"/>
      <c r="B49" s="310"/>
      <c r="C49" s="311"/>
      <c r="D49" s="312"/>
      <c r="E49" s="313"/>
      <c r="F49" s="314"/>
      <c r="G49" s="315"/>
      <c r="I49" s="275"/>
    </row>
    <row r="50" spans="1:9" s="287" customFormat="1" x14ac:dyDescent="0.2">
      <c r="A50" s="316"/>
      <c r="B50" s="275"/>
      <c r="C50" s="275"/>
      <c r="D50" s="312"/>
      <c r="E50" s="313"/>
      <c r="F50" s="314"/>
      <c r="G50" s="317"/>
      <c r="I50" s="275"/>
    </row>
    <row r="51" spans="1:9" s="287" customFormat="1" x14ac:dyDescent="0.2">
      <c r="A51" s="288"/>
      <c r="B51" s="256"/>
      <c r="C51" s="254"/>
      <c r="D51" s="289"/>
      <c r="E51" s="288"/>
      <c r="F51" s="290"/>
      <c r="G51" s="291"/>
      <c r="I51" s="275"/>
    </row>
    <row r="52" spans="1:9" s="287" customFormat="1" x14ac:dyDescent="0.2">
      <c r="A52" s="288"/>
      <c r="B52" s="256"/>
      <c r="C52" s="254"/>
      <c r="D52" s="289"/>
      <c r="E52" s="288"/>
      <c r="F52" s="290"/>
      <c r="G52" s="291"/>
      <c r="I52" s="275"/>
    </row>
    <row r="53" spans="1:9" s="287" customFormat="1" x14ac:dyDescent="0.2">
      <c r="A53" s="288"/>
      <c r="B53" s="256"/>
      <c r="C53" s="254"/>
      <c r="D53" s="289"/>
      <c r="E53" s="288"/>
      <c r="F53" s="290"/>
      <c r="G53" s="291"/>
      <c r="I53" s="275"/>
    </row>
    <row r="54" spans="1:9" s="287" customFormat="1" x14ac:dyDescent="0.2">
      <c r="A54" s="288"/>
      <c r="B54" s="256"/>
      <c r="C54" s="254"/>
      <c r="D54" s="289"/>
      <c r="E54" s="288"/>
      <c r="F54" s="290"/>
      <c r="G54" s="291"/>
      <c r="I54" s="275"/>
    </row>
    <row r="55" spans="1:9" s="287" customFormat="1" x14ac:dyDescent="0.2">
      <c r="A55" s="288"/>
      <c r="B55" s="256"/>
      <c r="C55" s="254"/>
      <c r="D55" s="289"/>
      <c r="E55" s="288"/>
      <c r="F55" s="290"/>
      <c r="G55" s="291"/>
      <c r="I55" s="275"/>
    </row>
    <row r="56" spans="1:9" s="287" customFormat="1" x14ac:dyDescent="0.2">
      <c r="A56" s="288"/>
      <c r="B56" s="256"/>
      <c r="C56" s="254"/>
      <c r="D56" s="289"/>
      <c r="E56" s="288"/>
      <c r="F56" s="290"/>
      <c r="G56" s="291"/>
      <c r="I56" s="275"/>
    </row>
    <row r="57" spans="1:9" s="287" customFormat="1" x14ac:dyDescent="0.2">
      <c r="A57" s="288"/>
      <c r="B57" s="256"/>
      <c r="C57" s="254"/>
      <c r="D57" s="289"/>
      <c r="E57" s="288"/>
      <c r="F57" s="290"/>
      <c r="G57" s="291"/>
      <c r="I57" s="275"/>
    </row>
    <row r="58" spans="1:9" s="287" customFormat="1" x14ac:dyDescent="0.2">
      <c r="A58" s="288"/>
      <c r="B58" s="256"/>
      <c r="C58" s="254"/>
      <c r="D58" s="289"/>
      <c r="E58" s="288"/>
      <c r="F58" s="290"/>
      <c r="G58" s="291"/>
      <c r="I58" s="275"/>
    </row>
    <row r="59" spans="1:9" s="287" customFormat="1" x14ac:dyDescent="0.2">
      <c r="A59" s="308"/>
      <c r="B59" s="256"/>
      <c r="C59" s="254"/>
      <c r="D59" s="289"/>
      <c r="E59" s="288"/>
      <c r="F59" s="290"/>
      <c r="G59" s="291"/>
      <c r="I59" s="275"/>
    </row>
    <row r="60" spans="1:9" s="287" customFormat="1" x14ac:dyDescent="0.2">
      <c r="A60" s="309"/>
      <c r="B60" s="310"/>
      <c r="C60" s="311"/>
      <c r="D60" s="312"/>
      <c r="E60" s="313"/>
      <c r="F60" s="314"/>
      <c r="G60" s="315"/>
      <c r="I60" s="275"/>
    </row>
    <row r="61" spans="1:9" s="287" customFormat="1" x14ac:dyDescent="0.2">
      <c r="A61" s="316"/>
      <c r="B61" s="275"/>
      <c r="C61" s="275"/>
      <c r="D61" s="312"/>
      <c r="E61" s="313"/>
      <c r="F61" s="314"/>
      <c r="G61" s="317"/>
      <c r="I61" s="275"/>
    </row>
    <row r="62" spans="1:9" s="287" customFormat="1" x14ac:dyDescent="0.2">
      <c r="A62" s="288"/>
      <c r="B62" s="256"/>
      <c r="C62" s="254"/>
      <c r="D62" s="289"/>
      <c r="E62" s="288"/>
      <c r="F62" s="290"/>
      <c r="G62" s="291"/>
      <c r="I62" s="275"/>
    </row>
    <row r="63" spans="1:9" s="287" customFormat="1" x14ac:dyDescent="0.2">
      <c r="A63" s="288"/>
      <c r="B63" s="256"/>
      <c r="C63" s="254"/>
      <c r="D63" s="289"/>
      <c r="E63" s="288"/>
      <c r="F63" s="290"/>
      <c r="G63" s="291"/>
      <c r="I63" s="275"/>
    </row>
    <row r="64" spans="1:9" s="287" customFormat="1" x14ac:dyDescent="0.2">
      <c r="A64" s="288"/>
      <c r="B64" s="256"/>
      <c r="C64" s="254"/>
      <c r="D64" s="289"/>
      <c r="E64" s="288"/>
      <c r="F64" s="290"/>
      <c r="G64" s="291"/>
      <c r="I64" s="275"/>
    </row>
    <row r="65" spans="1:9" s="287" customFormat="1" x14ac:dyDescent="0.2">
      <c r="A65" s="288"/>
      <c r="B65" s="256"/>
      <c r="C65" s="254"/>
      <c r="D65" s="289"/>
      <c r="E65" s="288"/>
      <c r="F65" s="290"/>
      <c r="G65" s="291"/>
      <c r="I65" s="275"/>
    </row>
    <row r="66" spans="1:9" s="287" customFormat="1" x14ac:dyDescent="0.2">
      <c r="A66" s="288"/>
      <c r="B66" s="256"/>
      <c r="C66" s="254"/>
      <c r="D66" s="289"/>
      <c r="E66" s="288"/>
      <c r="F66" s="290"/>
      <c r="G66" s="291"/>
      <c r="I66" s="275"/>
    </row>
    <row r="67" spans="1:9" s="287" customFormat="1" x14ac:dyDescent="0.2">
      <c r="A67" s="288"/>
      <c r="B67" s="256"/>
      <c r="C67" s="254"/>
      <c r="D67" s="289"/>
      <c r="E67" s="288"/>
      <c r="F67" s="290"/>
      <c r="G67" s="291"/>
      <c r="I67" s="275"/>
    </row>
    <row r="68" spans="1:9" s="287" customFormat="1" x14ac:dyDescent="0.2">
      <c r="A68" s="288"/>
      <c r="B68" s="256"/>
      <c r="C68" s="254"/>
      <c r="D68" s="289"/>
      <c r="E68" s="288"/>
      <c r="F68" s="290"/>
      <c r="G68" s="291"/>
      <c r="I68" s="275"/>
    </row>
    <row r="69" spans="1:9" s="287" customFormat="1" x14ac:dyDescent="0.2">
      <c r="A69" s="288"/>
      <c r="B69" s="256"/>
      <c r="C69" s="254"/>
      <c r="D69" s="289"/>
      <c r="E69" s="288"/>
      <c r="F69" s="290"/>
      <c r="G69" s="291"/>
      <c r="I69" s="275"/>
    </row>
    <row r="70" spans="1:9" s="287" customFormat="1" x14ac:dyDescent="0.2">
      <c r="A70" s="288"/>
      <c r="B70" s="256"/>
      <c r="C70" s="254"/>
      <c r="D70" s="289"/>
      <c r="E70" s="288"/>
      <c r="F70" s="290"/>
      <c r="G70" s="291"/>
      <c r="I70" s="275"/>
    </row>
    <row r="71" spans="1:9" s="287" customFormat="1" x14ac:dyDescent="0.2">
      <c r="A71" s="308"/>
      <c r="B71" s="256"/>
      <c r="C71" s="254"/>
      <c r="D71" s="289"/>
      <c r="E71" s="288"/>
      <c r="F71" s="290"/>
      <c r="G71" s="291"/>
      <c r="I71" s="275"/>
    </row>
    <row r="72" spans="1:9" s="287" customFormat="1" x14ac:dyDescent="0.2">
      <c r="A72" s="298"/>
      <c r="B72" s="299"/>
      <c r="C72" s="300"/>
      <c r="D72" s="301"/>
      <c r="E72" s="302"/>
      <c r="F72" s="303"/>
      <c r="G72" s="304"/>
      <c r="I72" s="275"/>
    </row>
    <row r="73" spans="1:9" s="287" customFormat="1" x14ac:dyDescent="0.2">
      <c r="A73" s="305"/>
      <c r="D73" s="301"/>
      <c r="E73" s="302"/>
      <c r="F73" s="303"/>
      <c r="G73" s="306"/>
      <c r="I73" s="275"/>
    </row>
    <row r="74" spans="1:9" s="287" customFormat="1" x14ac:dyDescent="0.2">
      <c r="A74" s="308"/>
      <c r="B74" s="256"/>
      <c r="C74" s="254"/>
      <c r="D74" s="289"/>
      <c r="E74" s="288"/>
      <c r="F74" s="290"/>
      <c r="G74" s="291"/>
      <c r="I74" s="275"/>
    </row>
    <row r="75" spans="1:9" s="287" customFormat="1" x14ac:dyDescent="0.2">
      <c r="A75" s="288"/>
      <c r="B75" s="257"/>
      <c r="C75" s="254"/>
      <c r="D75" s="289"/>
      <c r="E75" s="288"/>
      <c r="F75" s="290"/>
      <c r="G75" s="291"/>
      <c r="I75" s="275"/>
    </row>
    <row r="76" spans="1:9" s="287" customFormat="1" x14ac:dyDescent="0.2">
      <c r="A76" s="288"/>
      <c r="B76" s="257"/>
      <c r="C76" s="254"/>
      <c r="D76" s="289"/>
      <c r="E76" s="288"/>
      <c r="F76" s="290"/>
      <c r="G76" s="291"/>
      <c r="I76" s="275"/>
    </row>
    <row r="77" spans="1:9" s="287" customFormat="1" x14ac:dyDescent="0.2">
      <c r="A77" s="288"/>
      <c r="B77" s="257"/>
      <c r="C77" s="254"/>
      <c r="D77" s="289"/>
      <c r="E77" s="288"/>
      <c r="F77" s="290"/>
      <c r="G77" s="291"/>
      <c r="I77" s="275"/>
    </row>
    <row r="78" spans="1:9" s="287" customFormat="1" x14ac:dyDescent="0.2">
      <c r="A78" s="288"/>
      <c r="B78" s="257"/>
      <c r="C78" s="254"/>
      <c r="D78" s="289"/>
      <c r="E78" s="288"/>
      <c r="F78" s="290"/>
      <c r="G78" s="291"/>
      <c r="I78" s="275"/>
    </row>
    <row r="79" spans="1:9" s="287" customFormat="1" x14ac:dyDescent="0.2">
      <c r="A79" s="308"/>
      <c r="B79" s="256"/>
      <c r="C79" s="254"/>
      <c r="D79" s="289"/>
      <c r="E79" s="288"/>
      <c r="F79" s="290"/>
      <c r="G79" s="291"/>
      <c r="I79" s="275"/>
    </row>
    <row r="80" spans="1:9" s="287" customFormat="1" x14ac:dyDescent="0.2">
      <c r="A80" s="288"/>
      <c r="B80" s="257"/>
      <c r="C80" s="254"/>
      <c r="D80" s="289"/>
      <c r="E80" s="288"/>
      <c r="F80" s="290"/>
      <c r="G80" s="291"/>
      <c r="I80" s="275"/>
    </row>
    <row r="81" spans="1:9" s="287" customFormat="1" x14ac:dyDescent="0.2">
      <c r="A81" s="288"/>
      <c r="B81" s="257"/>
      <c r="C81" s="254"/>
      <c r="D81" s="289"/>
      <c r="E81" s="288"/>
      <c r="F81" s="290"/>
      <c r="G81" s="291"/>
      <c r="I81" s="275"/>
    </row>
    <row r="82" spans="1:9" s="287" customFormat="1" x14ac:dyDescent="0.2">
      <c r="A82" s="288"/>
      <c r="B82" s="257"/>
      <c r="C82" s="254"/>
      <c r="D82" s="289"/>
      <c r="E82" s="288"/>
      <c r="F82" s="290"/>
      <c r="G82" s="291"/>
      <c r="I82" s="275"/>
    </row>
    <row r="83" spans="1:9" s="287" customFormat="1" x14ac:dyDescent="0.2">
      <c r="A83" s="288"/>
      <c r="B83" s="257"/>
      <c r="C83" s="254"/>
      <c r="D83" s="289"/>
      <c r="E83" s="288"/>
      <c r="F83" s="290"/>
      <c r="G83" s="291"/>
      <c r="I83" s="275"/>
    </row>
    <row r="84" spans="1:9" s="287" customFormat="1" x14ac:dyDescent="0.2">
      <c r="A84" s="288"/>
      <c r="B84" s="257"/>
      <c r="C84" s="254"/>
      <c r="D84" s="289"/>
      <c r="E84" s="288"/>
      <c r="F84" s="290"/>
      <c r="G84" s="291"/>
      <c r="I84" s="275"/>
    </row>
    <row r="85" spans="1:9" s="287" customFormat="1" x14ac:dyDescent="0.2">
      <c r="A85" s="288"/>
      <c r="B85" s="257"/>
      <c r="C85" s="254"/>
      <c r="D85" s="289"/>
      <c r="E85" s="288"/>
      <c r="F85" s="290"/>
      <c r="G85" s="291"/>
      <c r="I85" s="275"/>
    </row>
    <row r="86" spans="1:9" s="287" customFormat="1" x14ac:dyDescent="0.2">
      <c r="A86" s="308"/>
      <c r="B86" s="256"/>
      <c r="C86" s="254"/>
      <c r="D86" s="289"/>
      <c r="E86" s="288"/>
      <c r="F86" s="290"/>
      <c r="G86" s="291"/>
      <c r="I86" s="275"/>
    </row>
    <row r="87" spans="1:9" s="287" customFormat="1" x14ac:dyDescent="0.2">
      <c r="A87" s="298"/>
      <c r="B87" s="299"/>
      <c r="C87" s="300"/>
      <c r="D87" s="301"/>
      <c r="E87" s="302"/>
      <c r="F87" s="303"/>
      <c r="G87" s="304"/>
      <c r="I87" s="275"/>
    </row>
    <row r="88" spans="1:9" s="287" customFormat="1" x14ac:dyDescent="0.2">
      <c r="A88" s="305"/>
      <c r="D88" s="301"/>
      <c r="E88" s="302"/>
      <c r="F88" s="303"/>
      <c r="G88" s="306"/>
      <c r="I88" s="275"/>
    </row>
    <row r="89" spans="1:9" s="287" customFormat="1" x14ac:dyDescent="0.2">
      <c r="A89" s="288"/>
      <c r="B89" s="256"/>
      <c r="C89" s="254"/>
      <c r="D89" s="289"/>
      <c r="E89" s="288"/>
      <c r="F89" s="290"/>
      <c r="G89" s="291"/>
      <c r="I89" s="275"/>
    </row>
    <row r="90" spans="1:9" s="287" customFormat="1" x14ac:dyDescent="0.2">
      <c r="A90" s="288"/>
      <c r="B90" s="256"/>
      <c r="C90" s="254"/>
      <c r="D90" s="289"/>
      <c r="E90" s="288"/>
      <c r="F90" s="290"/>
      <c r="G90" s="291"/>
      <c r="I90" s="275"/>
    </row>
    <row r="91" spans="1:9" s="287" customFormat="1" x14ac:dyDescent="0.2">
      <c r="A91" s="288"/>
      <c r="B91" s="256"/>
      <c r="C91" s="254"/>
      <c r="D91" s="289"/>
      <c r="E91" s="288"/>
      <c r="F91" s="290"/>
      <c r="G91" s="291"/>
      <c r="I91" s="275"/>
    </row>
    <row r="92" spans="1:9" s="287" customFormat="1" x14ac:dyDescent="0.2">
      <c r="A92" s="288"/>
      <c r="B92" s="256"/>
      <c r="C92" s="254"/>
      <c r="D92" s="289"/>
      <c r="E92" s="288"/>
      <c r="F92" s="290"/>
      <c r="G92" s="291"/>
      <c r="I92" s="275"/>
    </row>
    <row r="93" spans="1:9" s="287" customFormat="1" x14ac:dyDescent="0.2">
      <c r="A93" s="288"/>
      <c r="B93" s="256"/>
      <c r="C93" s="254"/>
      <c r="D93" s="289"/>
      <c r="E93" s="288"/>
      <c r="F93" s="290"/>
      <c r="G93" s="291"/>
      <c r="I93" s="275"/>
    </row>
    <row r="94" spans="1:9" s="287" customFormat="1" x14ac:dyDescent="0.2">
      <c r="A94" s="288"/>
      <c r="B94" s="256"/>
      <c r="C94" s="254"/>
      <c r="D94" s="289"/>
      <c r="E94" s="288"/>
      <c r="F94" s="290"/>
      <c r="G94" s="291"/>
      <c r="I94" s="275"/>
    </row>
    <row r="95" spans="1:9" s="287" customFormat="1" x14ac:dyDescent="0.2">
      <c r="A95" s="288"/>
      <c r="B95" s="256"/>
      <c r="C95" s="254"/>
      <c r="D95" s="289"/>
      <c r="E95" s="288"/>
      <c r="F95" s="290"/>
      <c r="G95" s="291"/>
      <c r="I95" s="275"/>
    </row>
    <row r="96" spans="1:9" s="287" customFormat="1" x14ac:dyDescent="0.2">
      <c r="A96" s="288"/>
      <c r="B96" s="256"/>
      <c r="C96" s="254"/>
      <c r="D96" s="289"/>
      <c r="E96" s="288"/>
      <c r="F96" s="290"/>
      <c r="G96" s="291"/>
      <c r="I96" s="275"/>
    </row>
    <row r="97" spans="1:9" s="287" customFormat="1" x14ac:dyDescent="0.2">
      <c r="A97" s="288"/>
      <c r="B97" s="256"/>
      <c r="C97" s="254"/>
      <c r="D97" s="289"/>
      <c r="E97" s="288"/>
      <c r="F97" s="290"/>
      <c r="G97" s="291"/>
      <c r="I97" s="275"/>
    </row>
    <row r="98" spans="1:9" s="287" customFormat="1" x14ac:dyDescent="0.2">
      <c r="A98" s="288"/>
      <c r="B98" s="256"/>
      <c r="C98" s="254"/>
      <c r="D98" s="289"/>
      <c r="E98" s="288"/>
      <c r="F98" s="290"/>
      <c r="G98" s="291"/>
      <c r="I98" s="275"/>
    </row>
    <row r="99" spans="1:9" s="287" customFormat="1" x14ac:dyDescent="0.2">
      <c r="A99" s="288"/>
      <c r="B99" s="256"/>
      <c r="C99" s="254"/>
      <c r="D99" s="289"/>
      <c r="E99" s="288"/>
      <c r="F99" s="290"/>
      <c r="G99" s="291"/>
      <c r="I99" s="275"/>
    </row>
    <row r="100" spans="1:9" s="287" customFormat="1" x14ac:dyDescent="0.2">
      <c r="A100" s="288"/>
      <c r="B100" s="256"/>
      <c r="C100" s="254"/>
      <c r="D100" s="289"/>
      <c r="E100" s="288"/>
      <c r="F100" s="290"/>
      <c r="G100" s="291"/>
      <c r="I100" s="275"/>
    </row>
    <row r="101" spans="1:9" s="287" customFormat="1" x14ac:dyDescent="0.2">
      <c r="A101" s="288"/>
      <c r="B101" s="256"/>
      <c r="C101" s="254"/>
      <c r="D101" s="289"/>
      <c r="E101" s="288"/>
      <c r="F101" s="290"/>
      <c r="G101" s="291"/>
      <c r="I101" s="275"/>
    </row>
    <row r="102" spans="1:9" s="287" customFormat="1" x14ac:dyDescent="0.2">
      <c r="A102" s="288"/>
      <c r="B102" s="256"/>
      <c r="C102" s="254"/>
      <c r="D102" s="289"/>
      <c r="E102" s="288"/>
      <c r="F102" s="290"/>
      <c r="G102" s="291"/>
      <c r="I102" s="275"/>
    </row>
    <row r="103" spans="1:9" s="287" customFormat="1" x14ac:dyDescent="0.2">
      <c r="A103" s="288"/>
      <c r="B103" s="256"/>
      <c r="C103" s="254"/>
      <c r="D103" s="289"/>
      <c r="E103" s="288"/>
      <c r="F103" s="290"/>
      <c r="G103" s="291"/>
      <c r="I103" s="275"/>
    </row>
    <row r="104" spans="1:9" s="287" customFormat="1" x14ac:dyDescent="0.2">
      <c r="A104" s="288"/>
      <c r="B104" s="256"/>
      <c r="C104" s="254"/>
      <c r="D104" s="289"/>
      <c r="E104" s="288"/>
      <c r="F104" s="290"/>
      <c r="G104" s="291"/>
      <c r="I104" s="275"/>
    </row>
    <row r="105" spans="1:9" s="287" customFormat="1" x14ac:dyDescent="0.2">
      <c r="A105" s="288"/>
      <c r="B105" s="256"/>
      <c r="C105" s="254"/>
      <c r="D105" s="289"/>
      <c r="E105" s="288"/>
      <c r="F105" s="290"/>
      <c r="G105" s="291"/>
      <c r="I105" s="275"/>
    </row>
    <row r="106" spans="1:9" s="287" customFormat="1" x14ac:dyDescent="0.2">
      <c r="A106" s="288"/>
      <c r="B106" s="256"/>
      <c r="C106" s="254"/>
      <c r="D106" s="289"/>
      <c r="E106" s="288"/>
      <c r="F106" s="290"/>
      <c r="G106" s="291"/>
      <c r="I106" s="275"/>
    </row>
    <row r="107" spans="1:9" s="287" customFormat="1" x14ac:dyDescent="0.2">
      <c r="A107" s="288"/>
      <c r="B107" s="256"/>
      <c r="C107" s="254"/>
      <c r="D107" s="289"/>
      <c r="E107" s="288"/>
      <c r="F107" s="290"/>
      <c r="G107" s="291"/>
      <c r="I107" s="275"/>
    </row>
    <row r="108" spans="1:9" s="287" customFormat="1" x14ac:dyDescent="0.2">
      <c r="A108" s="288"/>
      <c r="B108" s="256"/>
      <c r="C108" s="254"/>
      <c r="D108" s="289"/>
      <c r="E108" s="288"/>
      <c r="F108" s="290"/>
      <c r="G108" s="291"/>
      <c r="I108" s="275"/>
    </row>
    <row r="109" spans="1:9" s="287" customFormat="1" x14ac:dyDescent="0.2">
      <c r="A109" s="288"/>
      <c r="B109" s="256"/>
      <c r="C109" s="254"/>
      <c r="D109" s="289"/>
      <c r="E109" s="288"/>
      <c r="F109" s="290"/>
      <c r="G109" s="291"/>
      <c r="I109" s="275"/>
    </row>
    <row r="110" spans="1:9" s="287" customFormat="1" x14ac:dyDescent="0.2">
      <c r="A110" s="288"/>
      <c r="B110" s="256"/>
      <c r="C110" s="254"/>
      <c r="D110" s="289"/>
      <c r="E110" s="288"/>
      <c r="F110" s="290"/>
      <c r="G110" s="291"/>
      <c r="I110" s="275"/>
    </row>
    <row r="111" spans="1:9" s="287" customFormat="1" x14ac:dyDescent="0.2">
      <c r="A111" s="288"/>
      <c r="B111" s="256"/>
      <c r="C111" s="254"/>
      <c r="D111" s="289"/>
      <c r="E111" s="288"/>
      <c r="F111" s="290"/>
      <c r="G111" s="291"/>
      <c r="I111" s="275"/>
    </row>
    <row r="112" spans="1:9" s="287" customFormat="1" x14ac:dyDescent="0.2">
      <c r="A112" s="288"/>
      <c r="B112" s="256"/>
      <c r="C112" s="254"/>
      <c r="D112" s="289"/>
      <c r="E112" s="288"/>
      <c r="F112" s="290"/>
      <c r="G112" s="291"/>
      <c r="I112" s="275"/>
    </row>
    <row r="113" spans="1:9" s="287" customFormat="1" x14ac:dyDescent="0.2">
      <c r="A113" s="288"/>
      <c r="B113" s="256"/>
      <c r="C113" s="254"/>
      <c r="D113" s="289"/>
      <c r="E113" s="288"/>
      <c r="F113" s="290"/>
      <c r="G113" s="291"/>
      <c r="I113" s="275"/>
    </row>
    <row r="114" spans="1:9" s="287" customFormat="1" x14ac:dyDescent="0.2">
      <c r="A114" s="288"/>
      <c r="B114" s="256"/>
      <c r="C114" s="254"/>
      <c r="D114" s="289"/>
      <c r="E114" s="288"/>
      <c r="F114" s="290"/>
      <c r="G114" s="291"/>
      <c r="I114" s="275"/>
    </row>
    <row r="115" spans="1:9" s="287" customFormat="1" x14ac:dyDescent="0.2">
      <c r="A115" s="308"/>
      <c r="B115" s="256"/>
      <c r="C115" s="254"/>
      <c r="D115" s="289"/>
      <c r="E115" s="288"/>
      <c r="F115" s="290"/>
      <c r="G115" s="291"/>
      <c r="I115" s="275"/>
    </row>
    <row r="116" spans="1:9" s="287" customFormat="1" x14ac:dyDescent="0.2">
      <c r="A116" s="298"/>
      <c r="B116" s="299"/>
      <c r="C116" s="300"/>
      <c r="D116" s="301"/>
      <c r="E116" s="302"/>
      <c r="F116" s="303"/>
      <c r="G116" s="304"/>
      <c r="I116" s="275"/>
    </row>
    <row r="117" spans="1:9" s="287" customFormat="1" x14ac:dyDescent="0.2">
      <c r="A117" s="305"/>
      <c r="D117" s="301"/>
      <c r="E117" s="302"/>
      <c r="F117" s="303"/>
      <c r="G117" s="306"/>
      <c r="I117" s="275"/>
    </row>
    <row r="118" spans="1:9" s="287" customFormat="1" x14ac:dyDescent="0.2">
      <c r="A118" s="288"/>
      <c r="B118" s="256"/>
      <c r="C118" s="254"/>
      <c r="D118" s="289"/>
      <c r="E118" s="288"/>
      <c r="F118" s="290"/>
      <c r="G118" s="291"/>
      <c r="I118" s="275"/>
    </row>
    <row r="119" spans="1:9" s="287" customFormat="1" x14ac:dyDescent="0.2">
      <c r="A119" s="288"/>
      <c r="B119" s="256"/>
      <c r="C119" s="254"/>
      <c r="D119" s="289"/>
      <c r="E119" s="288"/>
      <c r="F119" s="290"/>
      <c r="G119" s="291"/>
      <c r="I119" s="275"/>
    </row>
    <row r="120" spans="1:9" s="287" customFormat="1" x14ac:dyDescent="0.2">
      <c r="A120" s="288"/>
      <c r="B120" s="256"/>
      <c r="C120" s="254"/>
      <c r="D120" s="289"/>
      <c r="E120" s="288"/>
      <c r="F120" s="290"/>
      <c r="G120" s="291"/>
      <c r="I120" s="275"/>
    </row>
    <row r="121" spans="1:9" s="287" customFormat="1" x14ac:dyDescent="0.2">
      <c r="A121" s="288"/>
      <c r="B121" s="256"/>
      <c r="C121" s="254"/>
      <c r="D121" s="289"/>
      <c r="E121" s="288"/>
      <c r="F121" s="290"/>
      <c r="G121" s="291"/>
      <c r="I121" s="275"/>
    </row>
    <row r="122" spans="1:9" s="287" customFormat="1" x14ac:dyDescent="0.2">
      <c r="A122" s="288"/>
      <c r="B122" s="256"/>
      <c r="C122" s="254"/>
      <c r="D122" s="289"/>
      <c r="E122" s="288"/>
      <c r="F122" s="290"/>
      <c r="G122" s="291"/>
      <c r="I122" s="275"/>
    </row>
    <row r="123" spans="1:9" s="287" customFormat="1" x14ac:dyDescent="0.2">
      <c r="A123" s="288"/>
      <c r="B123" s="256"/>
      <c r="C123" s="254"/>
      <c r="D123" s="289"/>
      <c r="E123" s="288"/>
      <c r="F123" s="290"/>
      <c r="G123" s="291"/>
      <c r="I123" s="275"/>
    </row>
    <row r="124" spans="1:9" s="287" customFormat="1" x14ac:dyDescent="0.2">
      <c r="A124" s="288"/>
      <c r="B124" s="256"/>
      <c r="C124" s="254"/>
      <c r="D124" s="289"/>
      <c r="E124" s="288"/>
      <c r="F124" s="290"/>
      <c r="G124" s="291"/>
      <c r="I124" s="275"/>
    </row>
    <row r="125" spans="1:9" s="287" customFormat="1" x14ac:dyDescent="0.2">
      <c r="A125" s="288"/>
      <c r="B125" s="256"/>
      <c r="C125" s="254"/>
      <c r="D125" s="289"/>
      <c r="E125" s="288"/>
      <c r="F125" s="290"/>
      <c r="G125" s="291"/>
      <c r="I125" s="275"/>
    </row>
    <row r="126" spans="1:9" s="287" customFormat="1" x14ac:dyDescent="0.2">
      <c r="A126" s="288"/>
      <c r="B126" s="256"/>
      <c r="C126" s="254"/>
      <c r="D126" s="289"/>
      <c r="E126" s="288"/>
      <c r="F126" s="290"/>
      <c r="G126" s="291"/>
      <c r="I126" s="275"/>
    </row>
    <row r="127" spans="1:9" s="287" customFormat="1" x14ac:dyDescent="0.2">
      <c r="A127" s="288"/>
      <c r="B127" s="256"/>
      <c r="C127" s="254"/>
      <c r="D127" s="289"/>
      <c r="E127" s="288"/>
      <c r="F127" s="290"/>
      <c r="G127" s="291"/>
      <c r="I127" s="275"/>
    </row>
    <row r="128" spans="1:9" s="287" customFormat="1" x14ac:dyDescent="0.2">
      <c r="A128" s="288"/>
      <c r="B128" s="256"/>
      <c r="C128" s="254"/>
      <c r="D128" s="289"/>
      <c r="E128" s="288"/>
      <c r="F128" s="290"/>
      <c r="G128" s="291"/>
      <c r="I128" s="275"/>
    </row>
    <row r="129" spans="1:9" s="287" customFormat="1" x14ac:dyDescent="0.2">
      <c r="A129" s="288"/>
      <c r="B129" s="256"/>
      <c r="C129" s="254"/>
      <c r="D129" s="289"/>
      <c r="E129" s="288"/>
      <c r="F129" s="290"/>
      <c r="G129" s="291"/>
      <c r="I129" s="275"/>
    </row>
    <row r="130" spans="1:9" s="287" customFormat="1" x14ac:dyDescent="0.2">
      <c r="A130" s="288"/>
      <c r="B130" s="256"/>
      <c r="C130" s="254"/>
      <c r="D130" s="289"/>
      <c r="E130" s="288"/>
      <c r="F130" s="290"/>
      <c r="G130" s="291"/>
      <c r="I130" s="275"/>
    </row>
    <row r="131" spans="1:9" s="287" customFormat="1" x14ac:dyDescent="0.2">
      <c r="A131" s="288"/>
      <c r="B131" s="256"/>
      <c r="C131" s="254"/>
      <c r="D131" s="289"/>
      <c r="E131" s="288"/>
      <c r="F131" s="290"/>
      <c r="G131" s="291"/>
      <c r="I131" s="275"/>
    </row>
    <row r="132" spans="1:9" s="287" customFormat="1" x14ac:dyDescent="0.2">
      <c r="A132" s="288"/>
      <c r="B132" s="256"/>
      <c r="C132" s="254"/>
      <c r="D132" s="289"/>
      <c r="E132" s="288"/>
      <c r="F132" s="290"/>
      <c r="G132" s="291"/>
      <c r="I132" s="275"/>
    </row>
    <row r="133" spans="1:9" s="287" customFormat="1" x14ac:dyDescent="0.2">
      <c r="A133" s="288"/>
      <c r="B133" s="256"/>
      <c r="C133" s="254"/>
      <c r="D133" s="289"/>
      <c r="E133" s="288"/>
      <c r="F133" s="290"/>
      <c r="G133" s="291"/>
      <c r="I133" s="275"/>
    </row>
    <row r="134" spans="1:9" s="287" customFormat="1" x14ac:dyDescent="0.2">
      <c r="A134" s="288"/>
      <c r="B134" s="256"/>
      <c r="C134" s="254"/>
      <c r="D134" s="289"/>
      <c r="E134" s="288"/>
      <c r="F134" s="290"/>
      <c r="G134" s="291"/>
      <c r="I134" s="275"/>
    </row>
    <row r="135" spans="1:9" s="287" customFormat="1" x14ac:dyDescent="0.2">
      <c r="A135" s="288"/>
      <c r="B135" s="256"/>
      <c r="C135" s="254"/>
      <c r="D135" s="289"/>
      <c r="E135" s="288"/>
      <c r="F135" s="290"/>
      <c r="G135" s="291"/>
      <c r="I135" s="275"/>
    </row>
    <row r="136" spans="1:9" s="287" customFormat="1" x14ac:dyDescent="0.2">
      <c r="A136" s="288"/>
      <c r="B136" s="256"/>
      <c r="C136" s="254"/>
      <c r="D136" s="289"/>
      <c r="E136" s="288"/>
      <c r="F136" s="290"/>
      <c r="G136" s="291"/>
      <c r="I136" s="275"/>
    </row>
    <row r="137" spans="1:9" s="287" customFormat="1" x14ac:dyDescent="0.2">
      <c r="A137" s="288"/>
      <c r="B137" s="256"/>
      <c r="C137" s="254"/>
      <c r="D137" s="289"/>
      <c r="E137" s="288"/>
      <c r="F137" s="290"/>
      <c r="G137" s="291"/>
      <c r="I137" s="275"/>
    </row>
    <row r="138" spans="1:9" s="287" customFormat="1" x14ac:dyDescent="0.2">
      <c r="A138" s="288"/>
      <c r="B138" s="256"/>
      <c r="C138" s="254"/>
      <c r="D138" s="289"/>
      <c r="E138" s="288"/>
      <c r="F138" s="290"/>
      <c r="G138" s="291"/>
      <c r="I138" s="275"/>
    </row>
    <row r="139" spans="1:9" s="287" customFormat="1" x14ac:dyDescent="0.2">
      <c r="A139" s="288"/>
      <c r="B139" s="256"/>
      <c r="C139" s="254"/>
      <c r="D139" s="289"/>
      <c r="E139" s="288"/>
      <c r="F139" s="290"/>
      <c r="G139" s="291"/>
      <c r="I139" s="275"/>
    </row>
    <row r="140" spans="1:9" s="287" customFormat="1" x14ac:dyDescent="0.2">
      <c r="A140" s="288"/>
      <c r="B140" s="256"/>
      <c r="C140" s="254"/>
      <c r="D140" s="289"/>
      <c r="E140" s="288"/>
      <c r="F140" s="290"/>
      <c r="G140" s="291"/>
      <c r="I140" s="275"/>
    </row>
    <row r="141" spans="1:9" s="287" customFormat="1" x14ac:dyDescent="0.2">
      <c r="A141" s="288"/>
      <c r="B141" s="256"/>
      <c r="C141" s="254"/>
      <c r="D141" s="289"/>
      <c r="E141" s="288"/>
      <c r="F141" s="290"/>
      <c r="G141" s="291"/>
      <c r="I141" s="275"/>
    </row>
    <row r="142" spans="1:9" s="287" customFormat="1" x14ac:dyDescent="0.2">
      <c r="A142" s="288"/>
      <c r="B142" s="256"/>
      <c r="C142" s="254"/>
      <c r="D142" s="289"/>
      <c r="E142" s="288"/>
      <c r="F142" s="290"/>
      <c r="G142" s="291"/>
      <c r="I142" s="275"/>
    </row>
    <row r="143" spans="1:9" s="287" customFormat="1" x14ac:dyDescent="0.2">
      <c r="A143" s="288"/>
      <c r="B143" s="256"/>
      <c r="C143" s="254"/>
      <c r="D143" s="289"/>
      <c r="E143" s="288"/>
      <c r="F143" s="290"/>
      <c r="G143" s="291"/>
      <c r="I143" s="275"/>
    </row>
    <row r="144" spans="1:9" s="287" customFormat="1" x14ac:dyDescent="0.2">
      <c r="A144" s="288"/>
      <c r="B144" s="256"/>
      <c r="C144" s="254"/>
      <c r="D144" s="289"/>
      <c r="E144" s="288"/>
      <c r="F144" s="290"/>
      <c r="G144" s="291"/>
      <c r="I144" s="275"/>
    </row>
    <row r="145" spans="1:9" s="287" customFormat="1" x14ac:dyDescent="0.2">
      <c r="A145" s="288"/>
      <c r="B145" s="256"/>
      <c r="C145" s="254"/>
      <c r="D145" s="289"/>
      <c r="E145" s="288"/>
      <c r="F145" s="290"/>
      <c r="G145" s="291"/>
      <c r="I145" s="275"/>
    </row>
    <row r="146" spans="1:9" s="287" customFormat="1" x14ac:dyDescent="0.2">
      <c r="A146" s="288"/>
      <c r="B146" s="256"/>
      <c r="C146" s="254"/>
      <c r="D146" s="289"/>
      <c r="E146" s="288"/>
      <c r="F146" s="290"/>
      <c r="G146" s="291"/>
      <c r="I146" s="275"/>
    </row>
    <row r="147" spans="1:9" s="287" customFormat="1" x14ac:dyDescent="0.2">
      <c r="A147" s="288"/>
      <c r="B147" s="256"/>
      <c r="C147" s="254"/>
      <c r="D147" s="289"/>
      <c r="E147" s="288"/>
      <c r="F147" s="290"/>
      <c r="G147" s="291"/>
      <c r="I147" s="275"/>
    </row>
    <row r="148" spans="1:9" s="287" customFormat="1" x14ac:dyDescent="0.2">
      <c r="A148" s="288"/>
      <c r="B148" s="256"/>
      <c r="C148" s="254"/>
      <c r="D148" s="289"/>
      <c r="E148" s="288"/>
      <c r="F148" s="290"/>
      <c r="G148" s="291"/>
      <c r="I148" s="275"/>
    </row>
    <row r="149" spans="1:9" s="287" customFormat="1" x14ac:dyDescent="0.2">
      <c r="A149" s="288"/>
      <c r="B149" s="256"/>
      <c r="C149" s="254"/>
      <c r="D149" s="289"/>
      <c r="E149" s="288"/>
      <c r="F149" s="290"/>
      <c r="G149" s="291"/>
      <c r="I149" s="275"/>
    </row>
    <row r="150" spans="1:9" s="287" customFormat="1" x14ac:dyDescent="0.2">
      <c r="A150" s="288"/>
      <c r="B150" s="256"/>
      <c r="C150" s="254"/>
      <c r="D150" s="289"/>
      <c r="E150" s="288"/>
      <c r="F150" s="290"/>
      <c r="G150" s="291"/>
      <c r="I150" s="275"/>
    </row>
    <row r="151" spans="1:9" s="287" customFormat="1" x14ac:dyDescent="0.2">
      <c r="A151" s="308"/>
      <c r="B151" s="256"/>
      <c r="C151" s="254"/>
      <c r="D151" s="289"/>
      <c r="E151" s="288"/>
      <c r="F151" s="290"/>
      <c r="G151" s="291"/>
      <c r="I151" s="275"/>
    </row>
    <row r="152" spans="1:9" s="287" customFormat="1" x14ac:dyDescent="0.2">
      <c r="A152" s="298"/>
      <c r="B152" s="299"/>
      <c r="C152" s="300"/>
      <c r="D152" s="301"/>
      <c r="E152" s="302"/>
      <c r="F152" s="303"/>
      <c r="G152" s="304"/>
      <c r="I152" s="275"/>
    </row>
    <row r="153" spans="1:9" s="287" customFormat="1" x14ac:dyDescent="0.2">
      <c r="A153" s="305"/>
      <c r="D153" s="301"/>
      <c r="E153" s="302"/>
      <c r="F153" s="303"/>
      <c r="G153" s="306"/>
      <c r="I153" s="275"/>
    </row>
    <row r="154" spans="1:9" s="287" customFormat="1" x14ac:dyDescent="0.2">
      <c r="A154" s="288"/>
      <c r="B154" s="256"/>
      <c r="C154" s="254"/>
      <c r="D154" s="289"/>
      <c r="E154" s="288"/>
      <c r="F154" s="290"/>
      <c r="G154" s="291"/>
      <c r="I154" s="275"/>
    </row>
    <row r="155" spans="1:9" s="287" customFormat="1" x14ac:dyDescent="0.2">
      <c r="A155" s="288"/>
      <c r="B155" s="256"/>
      <c r="C155" s="254"/>
      <c r="D155" s="289"/>
      <c r="E155" s="288"/>
      <c r="F155" s="290"/>
      <c r="G155" s="291"/>
      <c r="I155" s="275"/>
    </row>
    <row r="156" spans="1:9" s="287" customFormat="1" x14ac:dyDescent="0.2">
      <c r="A156" s="288"/>
      <c r="B156" s="256"/>
      <c r="C156" s="254"/>
      <c r="D156" s="289"/>
      <c r="E156" s="288"/>
      <c r="F156" s="290"/>
      <c r="G156" s="291"/>
      <c r="I156" s="275"/>
    </row>
    <row r="157" spans="1:9" s="287" customFormat="1" x14ac:dyDescent="0.2">
      <c r="A157" s="288"/>
      <c r="B157" s="256"/>
      <c r="C157" s="254"/>
      <c r="D157" s="289"/>
      <c r="E157" s="288"/>
      <c r="F157" s="290"/>
      <c r="G157" s="291"/>
      <c r="I157" s="275"/>
    </row>
    <row r="158" spans="1:9" s="287" customFormat="1" x14ac:dyDescent="0.2">
      <c r="A158" s="288"/>
      <c r="B158" s="256"/>
      <c r="C158" s="254"/>
      <c r="D158" s="289"/>
      <c r="E158" s="288"/>
      <c r="F158" s="290"/>
      <c r="G158" s="291"/>
      <c r="I158" s="275"/>
    </row>
    <row r="159" spans="1:9" s="287" customFormat="1" x14ac:dyDescent="0.2">
      <c r="A159" s="288"/>
      <c r="B159" s="256"/>
      <c r="C159" s="254"/>
      <c r="D159" s="289"/>
      <c r="E159" s="288"/>
      <c r="F159" s="290"/>
      <c r="G159" s="291"/>
      <c r="I159" s="275"/>
    </row>
    <row r="160" spans="1:9" s="287" customFormat="1" x14ac:dyDescent="0.2">
      <c r="A160" s="288"/>
      <c r="B160" s="256"/>
      <c r="C160" s="254"/>
      <c r="D160" s="289"/>
      <c r="E160" s="288"/>
      <c r="F160" s="290"/>
      <c r="G160" s="291"/>
      <c r="I160" s="275"/>
    </row>
    <row r="161" spans="1:9" s="287" customFormat="1" x14ac:dyDescent="0.2">
      <c r="A161" s="288"/>
      <c r="B161" s="256"/>
      <c r="C161" s="254"/>
      <c r="D161" s="289"/>
      <c r="E161" s="288"/>
      <c r="F161" s="290"/>
      <c r="G161" s="291"/>
      <c r="I161" s="275"/>
    </row>
    <row r="162" spans="1:9" s="287" customFormat="1" x14ac:dyDescent="0.2">
      <c r="A162" s="288"/>
      <c r="B162" s="256"/>
      <c r="C162" s="254"/>
      <c r="D162" s="289"/>
      <c r="E162" s="288"/>
      <c r="F162" s="290"/>
      <c r="G162" s="291"/>
      <c r="I162" s="275"/>
    </row>
    <row r="163" spans="1:9" s="287" customFormat="1" x14ac:dyDescent="0.2">
      <c r="A163" s="288"/>
      <c r="B163" s="256"/>
      <c r="C163" s="254"/>
      <c r="D163" s="289"/>
      <c r="E163" s="288"/>
      <c r="F163" s="290"/>
      <c r="G163" s="291"/>
      <c r="I163" s="275"/>
    </row>
    <row r="164" spans="1:9" s="287" customFormat="1" x14ac:dyDescent="0.2">
      <c r="A164" s="288"/>
      <c r="B164" s="256"/>
      <c r="C164" s="254"/>
      <c r="D164" s="289"/>
      <c r="E164" s="288"/>
      <c r="F164" s="290"/>
      <c r="G164" s="291"/>
      <c r="I164" s="275"/>
    </row>
    <row r="165" spans="1:9" s="287" customFormat="1" x14ac:dyDescent="0.2">
      <c r="A165" s="288"/>
      <c r="B165" s="256"/>
      <c r="C165" s="254"/>
      <c r="D165" s="289"/>
      <c r="E165" s="288"/>
      <c r="F165" s="290"/>
      <c r="G165" s="291"/>
      <c r="I165" s="275"/>
    </row>
    <row r="166" spans="1:9" s="287" customFormat="1" x14ac:dyDescent="0.2">
      <c r="A166" s="288"/>
      <c r="B166" s="256"/>
      <c r="C166" s="254"/>
      <c r="D166" s="289"/>
      <c r="E166" s="288"/>
      <c r="F166" s="290"/>
      <c r="G166" s="291"/>
      <c r="I166" s="275"/>
    </row>
    <row r="167" spans="1:9" s="287" customFormat="1" x14ac:dyDescent="0.2">
      <c r="A167" s="288"/>
      <c r="B167" s="256"/>
      <c r="C167" s="254"/>
      <c r="D167" s="289"/>
      <c r="E167" s="288"/>
      <c r="F167" s="290"/>
      <c r="G167" s="291"/>
      <c r="I167" s="275"/>
    </row>
    <row r="168" spans="1:9" s="287" customFormat="1" x14ac:dyDescent="0.2">
      <c r="A168" s="288"/>
      <c r="B168" s="256"/>
      <c r="C168" s="254"/>
      <c r="D168" s="289"/>
      <c r="E168" s="288"/>
      <c r="F168" s="290"/>
      <c r="G168" s="291"/>
      <c r="I168" s="275"/>
    </row>
    <row r="169" spans="1:9" s="287" customFormat="1" x14ac:dyDescent="0.2">
      <c r="A169" s="288"/>
      <c r="B169" s="256"/>
      <c r="C169" s="254"/>
      <c r="D169" s="289"/>
      <c r="E169" s="288"/>
      <c r="F169" s="290"/>
      <c r="G169" s="291"/>
      <c r="I169" s="275"/>
    </row>
    <row r="170" spans="1:9" s="287" customFormat="1" x14ac:dyDescent="0.2">
      <c r="A170" s="288"/>
      <c r="B170" s="256"/>
      <c r="C170" s="254"/>
      <c r="D170" s="289"/>
      <c r="E170" s="288"/>
      <c r="F170" s="290"/>
      <c r="G170" s="291"/>
      <c r="I170" s="275"/>
    </row>
    <row r="171" spans="1:9" s="287" customFormat="1" x14ac:dyDescent="0.2">
      <c r="A171" s="288"/>
      <c r="B171" s="256"/>
      <c r="C171" s="254"/>
      <c r="D171" s="289"/>
      <c r="E171" s="288"/>
      <c r="F171" s="290"/>
      <c r="G171" s="291"/>
      <c r="I171" s="275"/>
    </row>
    <row r="172" spans="1:9" s="287" customFormat="1" x14ac:dyDescent="0.2">
      <c r="A172" s="288"/>
      <c r="B172" s="256"/>
      <c r="C172" s="254"/>
      <c r="D172" s="289"/>
      <c r="E172" s="288"/>
      <c r="F172" s="290"/>
      <c r="G172" s="291"/>
      <c r="I172" s="275"/>
    </row>
    <row r="173" spans="1:9" s="287" customFormat="1" x14ac:dyDescent="0.2">
      <c r="A173" s="288"/>
      <c r="B173" s="256"/>
      <c r="C173" s="254"/>
      <c r="D173" s="289"/>
      <c r="E173" s="288"/>
      <c r="F173" s="290"/>
      <c r="G173" s="291"/>
      <c r="I173" s="275"/>
    </row>
    <row r="174" spans="1:9" s="287" customFormat="1" x14ac:dyDescent="0.2">
      <c r="A174" s="288"/>
      <c r="B174" s="256"/>
      <c r="C174" s="254"/>
      <c r="D174" s="289"/>
      <c r="E174" s="288"/>
      <c r="F174" s="290"/>
      <c r="G174" s="291"/>
      <c r="I174" s="275"/>
    </row>
    <row r="175" spans="1:9" s="287" customFormat="1" x14ac:dyDescent="0.2">
      <c r="A175" s="288"/>
      <c r="B175" s="256"/>
      <c r="C175" s="254"/>
      <c r="D175" s="289"/>
      <c r="E175" s="288"/>
      <c r="F175" s="290"/>
      <c r="G175" s="291"/>
      <c r="I175" s="275"/>
    </row>
    <row r="176" spans="1:9" s="287" customFormat="1" x14ac:dyDescent="0.2">
      <c r="A176" s="288"/>
      <c r="B176" s="256"/>
      <c r="C176" s="254"/>
      <c r="D176" s="289"/>
      <c r="E176" s="288"/>
      <c r="F176" s="290"/>
      <c r="G176" s="291"/>
      <c r="I176" s="275"/>
    </row>
    <row r="177" spans="1:9" s="287" customFormat="1" x14ac:dyDescent="0.2">
      <c r="A177" s="288"/>
      <c r="B177" s="256"/>
      <c r="C177" s="254"/>
      <c r="D177" s="289"/>
      <c r="E177" s="288"/>
      <c r="F177" s="290"/>
      <c r="G177" s="291"/>
      <c r="I177" s="275"/>
    </row>
    <row r="178" spans="1:9" s="287" customFormat="1" x14ac:dyDescent="0.2">
      <c r="A178" s="288"/>
      <c r="B178" s="256"/>
      <c r="C178" s="254"/>
      <c r="D178" s="289"/>
      <c r="E178" s="288"/>
      <c r="F178" s="290"/>
      <c r="G178" s="291"/>
      <c r="I178" s="275"/>
    </row>
    <row r="179" spans="1:9" s="287" customFormat="1" x14ac:dyDescent="0.2">
      <c r="A179" s="288"/>
      <c r="B179" s="256"/>
      <c r="C179" s="254"/>
      <c r="D179" s="289"/>
      <c r="E179" s="288"/>
      <c r="F179" s="290"/>
      <c r="G179" s="291"/>
      <c r="I179" s="275"/>
    </row>
    <row r="180" spans="1:9" s="287" customFormat="1" x14ac:dyDescent="0.2">
      <c r="A180" s="288"/>
      <c r="B180" s="256"/>
      <c r="C180" s="254"/>
      <c r="D180" s="289"/>
      <c r="E180" s="288"/>
      <c r="F180" s="290"/>
      <c r="G180" s="291"/>
      <c r="I180" s="275"/>
    </row>
    <row r="181" spans="1:9" s="287" customFormat="1" x14ac:dyDescent="0.2">
      <c r="A181" s="288"/>
      <c r="B181" s="256"/>
      <c r="C181" s="254"/>
      <c r="D181" s="289"/>
      <c r="E181" s="288"/>
      <c r="F181" s="290"/>
      <c r="G181" s="291"/>
      <c r="I181" s="275"/>
    </row>
    <row r="182" spans="1:9" s="287" customFormat="1" x14ac:dyDescent="0.2">
      <c r="A182" s="288"/>
      <c r="B182" s="256"/>
      <c r="C182" s="254"/>
      <c r="D182" s="289"/>
      <c r="E182" s="288"/>
      <c r="F182" s="290"/>
      <c r="G182" s="291"/>
      <c r="I182" s="275"/>
    </row>
    <row r="183" spans="1:9" s="287" customFormat="1" x14ac:dyDescent="0.2">
      <c r="A183" s="288"/>
      <c r="B183" s="256"/>
      <c r="C183" s="254"/>
      <c r="D183" s="289"/>
      <c r="E183" s="288"/>
      <c r="F183" s="290"/>
      <c r="G183" s="291"/>
      <c r="I183" s="275"/>
    </row>
    <row r="184" spans="1:9" s="287" customFormat="1" x14ac:dyDescent="0.2">
      <c r="A184" s="288"/>
      <c r="B184" s="256"/>
      <c r="C184" s="254"/>
      <c r="D184" s="289"/>
      <c r="E184" s="288"/>
      <c r="F184" s="290"/>
      <c r="G184" s="291"/>
      <c r="I184" s="275"/>
    </row>
    <row r="185" spans="1:9" s="287" customFormat="1" x14ac:dyDescent="0.2">
      <c r="A185" s="288"/>
      <c r="B185" s="256"/>
      <c r="C185" s="254"/>
      <c r="D185" s="289"/>
      <c r="E185" s="288"/>
      <c r="F185" s="290"/>
      <c r="G185" s="291"/>
      <c r="I185" s="275"/>
    </row>
    <row r="186" spans="1:9" s="287" customFormat="1" x14ac:dyDescent="0.2">
      <c r="A186" s="308"/>
      <c r="B186" s="256"/>
      <c r="C186" s="254"/>
      <c r="D186" s="289"/>
      <c r="E186" s="288"/>
      <c r="F186" s="290"/>
      <c r="G186" s="291"/>
      <c r="I186" s="275"/>
    </row>
    <row r="187" spans="1:9" s="287" customFormat="1" x14ac:dyDescent="0.2">
      <c r="A187" s="298"/>
      <c r="B187" s="299"/>
      <c r="C187" s="300"/>
      <c r="D187" s="301"/>
      <c r="E187" s="302"/>
      <c r="F187" s="303"/>
      <c r="G187" s="304"/>
      <c r="I187" s="275"/>
    </row>
    <row r="188" spans="1:9" s="287" customFormat="1" x14ac:dyDescent="0.2">
      <c r="A188" s="305"/>
      <c r="D188" s="301"/>
      <c r="E188" s="302"/>
      <c r="F188" s="303"/>
      <c r="G188" s="306"/>
      <c r="I188" s="275"/>
    </row>
    <row r="189" spans="1:9" s="287" customFormat="1" x14ac:dyDescent="0.2">
      <c r="A189" s="288"/>
      <c r="B189" s="256"/>
      <c r="C189" s="254"/>
      <c r="D189" s="289"/>
      <c r="E189" s="288"/>
      <c r="F189" s="290"/>
      <c r="G189" s="291"/>
      <c r="I189" s="275"/>
    </row>
    <row r="190" spans="1:9" s="287" customFormat="1" x14ac:dyDescent="0.2">
      <c r="A190" s="288"/>
      <c r="B190" s="256"/>
      <c r="C190" s="254"/>
      <c r="D190" s="289"/>
      <c r="E190" s="288"/>
      <c r="F190" s="290"/>
      <c r="G190" s="291"/>
      <c r="I190" s="275"/>
    </row>
    <row r="191" spans="1:9" s="287" customFormat="1" x14ac:dyDescent="0.2">
      <c r="A191" s="288"/>
      <c r="B191" s="256"/>
      <c r="C191" s="254"/>
      <c r="D191" s="289"/>
      <c r="E191" s="288"/>
      <c r="F191" s="290"/>
      <c r="G191" s="291"/>
      <c r="I191" s="275"/>
    </row>
    <row r="192" spans="1:9" s="287" customFormat="1" x14ac:dyDescent="0.2">
      <c r="A192" s="288"/>
      <c r="B192" s="256"/>
      <c r="C192" s="254"/>
      <c r="D192" s="289"/>
      <c r="E192" s="288"/>
      <c r="F192" s="290"/>
      <c r="G192" s="291"/>
      <c r="I192" s="275"/>
    </row>
    <row r="193" spans="1:9" s="287" customFormat="1" x14ac:dyDescent="0.2">
      <c r="A193" s="288"/>
      <c r="B193" s="256"/>
      <c r="C193" s="254"/>
      <c r="D193" s="289"/>
      <c r="E193" s="288"/>
      <c r="F193" s="290"/>
      <c r="G193" s="291"/>
      <c r="I193" s="275"/>
    </row>
    <row r="194" spans="1:9" s="287" customFormat="1" x14ac:dyDescent="0.2">
      <c r="A194" s="288"/>
      <c r="B194" s="256"/>
      <c r="C194" s="254"/>
      <c r="D194" s="289"/>
      <c r="E194" s="288"/>
      <c r="F194" s="290"/>
      <c r="G194" s="291"/>
      <c r="I194" s="275"/>
    </row>
    <row r="195" spans="1:9" s="287" customFormat="1" x14ac:dyDescent="0.2">
      <c r="A195" s="288"/>
      <c r="B195" s="256"/>
      <c r="C195" s="254"/>
      <c r="D195" s="289"/>
      <c r="E195" s="288"/>
      <c r="F195" s="290"/>
      <c r="G195" s="291"/>
      <c r="I195" s="275"/>
    </row>
    <row r="196" spans="1:9" s="287" customFormat="1" x14ac:dyDescent="0.2">
      <c r="A196" s="288"/>
      <c r="B196" s="256"/>
      <c r="C196" s="254"/>
      <c r="D196" s="289"/>
      <c r="E196" s="288"/>
      <c r="F196" s="290"/>
      <c r="G196" s="291"/>
      <c r="I196" s="275"/>
    </row>
    <row r="197" spans="1:9" s="287" customFormat="1" x14ac:dyDescent="0.2">
      <c r="A197" s="288"/>
      <c r="B197" s="256"/>
      <c r="C197" s="254"/>
      <c r="D197" s="289"/>
      <c r="E197" s="288"/>
      <c r="F197" s="290"/>
      <c r="G197" s="291"/>
      <c r="I197" s="275"/>
    </row>
    <row r="198" spans="1:9" s="287" customFormat="1" x14ac:dyDescent="0.2">
      <c r="A198" s="288"/>
      <c r="B198" s="256"/>
      <c r="C198" s="254"/>
      <c r="D198" s="289"/>
      <c r="E198" s="288"/>
      <c r="F198" s="290"/>
      <c r="G198" s="291"/>
      <c r="I198" s="275"/>
    </row>
    <row r="199" spans="1:9" s="287" customFormat="1" x14ac:dyDescent="0.2">
      <c r="A199" s="288"/>
      <c r="B199" s="256"/>
      <c r="C199" s="254"/>
      <c r="D199" s="289"/>
      <c r="E199" s="288"/>
      <c r="F199" s="290"/>
      <c r="G199" s="291"/>
      <c r="I199" s="275"/>
    </row>
    <row r="200" spans="1:9" s="287" customFormat="1" x14ac:dyDescent="0.2">
      <c r="A200" s="288"/>
      <c r="B200" s="256"/>
      <c r="C200" s="254"/>
      <c r="D200" s="289"/>
      <c r="E200" s="288"/>
      <c r="F200" s="290"/>
      <c r="G200" s="291"/>
      <c r="I200" s="275"/>
    </row>
    <row r="201" spans="1:9" s="287" customFormat="1" x14ac:dyDescent="0.2">
      <c r="A201" s="288"/>
      <c r="B201" s="256"/>
      <c r="C201" s="254"/>
      <c r="D201" s="289"/>
      <c r="E201" s="288"/>
      <c r="F201" s="290"/>
      <c r="G201" s="291"/>
      <c r="I201" s="275"/>
    </row>
    <row r="202" spans="1:9" s="287" customFormat="1" x14ac:dyDescent="0.2">
      <c r="A202" s="288"/>
      <c r="B202" s="256"/>
      <c r="C202" s="254"/>
      <c r="D202" s="289"/>
      <c r="E202" s="288"/>
      <c r="F202" s="290"/>
      <c r="G202" s="291"/>
      <c r="I202" s="275"/>
    </row>
    <row r="203" spans="1:9" s="287" customFormat="1" x14ac:dyDescent="0.2">
      <c r="A203" s="288"/>
      <c r="B203" s="256"/>
      <c r="C203" s="254"/>
      <c r="D203" s="289"/>
      <c r="E203" s="288"/>
      <c r="F203" s="290"/>
      <c r="G203" s="291"/>
      <c r="I203" s="275"/>
    </row>
    <row r="204" spans="1:9" s="287" customFormat="1" x14ac:dyDescent="0.2">
      <c r="A204" s="288"/>
      <c r="B204" s="256"/>
      <c r="C204" s="254"/>
      <c r="D204" s="289"/>
      <c r="E204" s="288"/>
      <c r="F204" s="290"/>
      <c r="G204" s="291"/>
      <c r="I204" s="275"/>
    </row>
    <row r="205" spans="1:9" s="287" customFormat="1" x14ac:dyDescent="0.2">
      <c r="A205" s="288"/>
      <c r="B205" s="256"/>
      <c r="C205" s="254"/>
      <c r="D205" s="289"/>
      <c r="E205" s="288"/>
      <c r="F205" s="290"/>
      <c r="G205" s="291"/>
      <c r="I205" s="275"/>
    </row>
    <row r="206" spans="1:9" s="287" customFormat="1" x14ac:dyDescent="0.2">
      <c r="A206" s="288"/>
      <c r="B206" s="256"/>
      <c r="C206" s="254"/>
      <c r="D206" s="289"/>
      <c r="E206" s="288"/>
      <c r="F206" s="290"/>
      <c r="G206" s="291"/>
      <c r="I206" s="275"/>
    </row>
    <row r="207" spans="1:9" s="287" customFormat="1" x14ac:dyDescent="0.2">
      <c r="A207" s="288"/>
      <c r="B207" s="256"/>
      <c r="C207" s="254"/>
      <c r="D207" s="289"/>
      <c r="E207" s="288"/>
      <c r="F207" s="290"/>
      <c r="G207" s="291"/>
      <c r="I207" s="275"/>
    </row>
    <row r="208" spans="1:9" s="287" customFormat="1" x14ac:dyDescent="0.2">
      <c r="A208" s="288"/>
      <c r="B208" s="256"/>
      <c r="C208" s="254"/>
      <c r="D208" s="289"/>
      <c r="E208" s="288"/>
      <c r="F208" s="290"/>
      <c r="G208" s="291"/>
      <c r="I208" s="275"/>
    </row>
    <row r="209" spans="1:9" s="287" customFormat="1" x14ac:dyDescent="0.2">
      <c r="A209" s="288"/>
      <c r="B209" s="256"/>
      <c r="C209" s="254"/>
      <c r="D209" s="289"/>
      <c r="E209" s="288"/>
      <c r="F209" s="290"/>
      <c r="G209" s="291"/>
      <c r="I209" s="275"/>
    </row>
    <row r="210" spans="1:9" s="287" customFormat="1" x14ac:dyDescent="0.2">
      <c r="A210" s="288"/>
      <c r="B210" s="256"/>
      <c r="C210" s="254"/>
      <c r="D210" s="289"/>
      <c r="E210" s="288"/>
      <c r="F210" s="290"/>
      <c r="G210" s="291"/>
      <c r="I210" s="275"/>
    </row>
    <row r="211" spans="1:9" s="287" customFormat="1" x14ac:dyDescent="0.2">
      <c r="A211" s="288"/>
      <c r="B211" s="256"/>
      <c r="C211" s="254"/>
      <c r="D211" s="289"/>
      <c r="E211" s="288"/>
      <c r="F211" s="290"/>
      <c r="G211" s="291"/>
      <c r="I211" s="275"/>
    </row>
    <row r="212" spans="1:9" s="287" customFormat="1" x14ac:dyDescent="0.2">
      <c r="A212" s="288"/>
      <c r="B212" s="256"/>
      <c r="C212" s="254"/>
      <c r="D212" s="289"/>
      <c r="E212" s="288"/>
      <c r="F212" s="290"/>
      <c r="G212" s="291"/>
      <c r="I212" s="275"/>
    </row>
    <row r="213" spans="1:9" s="287" customFormat="1" x14ac:dyDescent="0.2">
      <c r="A213" s="288"/>
      <c r="B213" s="256"/>
      <c r="C213" s="254"/>
      <c r="D213" s="289"/>
      <c r="E213" s="288"/>
      <c r="F213" s="290"/>
      <c r="G213" s="291"/>
      <c r="I213" s="275"/>
    </row>
    <row r="214" spans="1:9" s="287" customFormat="1" x14ac:dyDescent="0.2">
      <c r="A214" s="288"/>
      <c r="B214" s="256"/>
      <c r="C214" s="254"/>
      <c r="D214" s="289"/>
      <c r="E214" s="288"/>
      <c r="F214" s="290"/>
      <c r="G214" s="291"/>
      <c r="I214" s="275"/>
    </row>
    <row r="215" spans="1:9" s="287" customFormat="1" x14ac:dyDescent="0.2">
      <c r="A215" s="288"/>
      <c r="B215" s="256"/>
      <c r="C215" s="254"/>
      <c r="D215" s="289"/>
      <c r="E215" s="288"/>
      <c r="F215" s="290"/>
      <c r="G215" s="291"/>
      <c r="I215" s="275"/>
    </row>
    <row r="216" spans="1:9" s="287" customFormat="1" x14ac:dyDescent="0.2">
      <c r="A216" s="288"/>
      <c r="B216" s="256"/>
      <c r="C216" s="254"/>
      <c r="D216" s="289"/>
      <c r="E216" s="288"/>
      <c r="F216" s="290"/>
      <c r="G216" s="291"/>
      <c r="I216" s="275"/>
    </row>
    <row r="217" spans="1:9" s="287" customFormat="1" x14ac:dyDescent="0.2">
      <c r="A217" s="288"/>
      <c r="B217" s="256"/>
      <c r="C217" s="254"/>
      <c r="D217" s="289"/>
      <c r="E217" s="288"/>
      <c r="F217" s="290"/>
      <c r="G217" s="291"/>
      <c r="I217" s="275"/>
    </row>
    <row r="218" spans="1:9" s="287" customFormat="1" x14ac:dyDescent="0.2">
      <c r="A218" s="288"/>
      <c r="B218" s="256"/>
      <c r="C218" s="254"/>
      <c r="D218" s="289"/>
      <c r="E218" s="288"/>
      <c r="F218" s="290"/>
      <c r="G218" s="291"/>
      <c r="I218" s="275"/>
    </row>
    <row r="219" spans="1:9" s="287" customFormat="1" x14ac:dyDescent="0.2">
      <c r="A219" s="288"/>
      <c r="B219" s="256"/>
      <c r="C219" s="254"/>
      <c r="D219" s="289"/>
      <c r="E219" s="288"/>
      <c r="F219" s="290"/>
      <c r="G219" s="291"/>
      <c r="I219" s="275"/>
    </row>
    <row r="220" spans="1:9" s="287" customFormat="1" x14ac:dyDescent="0.2">
      <c r="A220" s="288"/>
      <c r="B220" s="256"/>
      <c r="C220" s="254"/>
      <c r="D220" s="289"/>
      <c r="E220" s="288"/>
      <c r="F220" s="290"/>
      <c r="G220" s="291"/>
      <c r="I220" s="275"/>
    </row>
    <row r="221" spans="1:9" s="287" customFormat="1" x14ac:dyDescent="0.2">
      <c r="A221" s="308"/>
      <c r="B221" s="256"/>
      <c r="C221" s="254"/>
      <c r="D221" s="289"/>
      <c r="E221" s="288"/>
      <c r="F221" s="290"/>
      <c r="G221" s="291"/>
      <c r="I221" s="275"/>
    </row>
    <row r="222" spans="1:9" s="287" customFormat="1" x14ac:dyDescent="0.2">
      <c r="A222" s="298"/>
      <c r="B222" s="299"/>
      <c r="C222" s="300"/>
      <c r="D222" s="301"/>
      <c r="E222" s="302"/>
      <c r="F222" s="303"/>
      <c r="G222" s="304"/>
      <c r="I222" s="275"/>
    </row>
    <row r="223" spans="1:9" s="287" customFormat="1" x14ac:dyDescent="0.2">
      <c r="A223" s="305"/>
      <c r="D223" s="301"/>
      <c r="E223" s="302"/>
      <c r="F223" s="303"/>
      <c r="G223" s="306"/>
      <c r="I223" s="275"/>
    </row>
    <row r="224" spans="1:9" s="287" customFormat="1" x14ac:dyDescent="0.2">
      <c r="A224" s="288"/>
      <c r="B224" s="256"/>
      <c r="C224" s="254"/>
      <c r="D224" s="289"/>
      <c r="E224" s="288"/>
      <c r="F224" s="290"/>
      <c r="G224" s="291"/>
      <c r="I224" s="275"/>
    </row>
    <row r="225" spans="1:9" s="287" customFormat="1" x14ac:dyDescent="0.2">
      <c r="A225" s="288"/>
      <c r="B225" s="256"/>
      <c r="C225" s="254"/>
      <c r="D225" s="289"/>
      <c r="E225" s="288"/>
      <c r="F225" s="290"/>
      <c r="G225" s="291"/>
      <c r="I225" s="275"/>
    </row>
    <row r="226" spans="1:9" s="287" customFormat="1" x14ac:dyDescent="0.2">
      <c r="A226" s="288"/>
      <c r="B226" s="256"/>
      <c r="C226" s="254"/>
      <c r="D226" s="289"/>
      <c r="E226" s="288"/>
      <c r="F226" s="290"/>
      <c r="G226" s="291"/>
      <c r="I226" s="275"/>
    </row>
    <row r="227" spans="1:9" s="287" customFormat="1" x14ac:dyDescent="0.2">
      <c r="A227" s="288"/>
      <c r="B227" s="256"/>
      <c r="C227" s="254"/>
      <c r="D227" s="289"/>
      <c r="E227" s="288"/>
      <c r="F227" s="290"/>
      <c r="G227" s="291"/>
      <c r="I227" s="275"/>
    </row>
    <row r="228" spans="1:9" s="287" customFormat="1" x14ac:dyDescent="0.2">
      <c r="A228" s="288"/>
      <c r="B228" s="256"/>
      <c r="C228" s="254"/>
      <c r="D228" s="289"/>
      <c r="E228" s="288"/>
      <c r="F228" s="290"/>
      <c r="G228" s="291"/>
      <c r="I228" s="275"/>
    </row>
    <row r="229" spans="1:9" s="287" customFormat="1" x14ac:dyDescent="0.2">
      <c r="A229" s="288"/>
      <c r="B229" s="256"/>
      <c r="C229" s="254"/>
      <c r="D229" s="289"/>
      <c r="E229" s="288"/>
      <c r="F229" s="290"/>
      <c r="G229" s="291"/>
      <c r="I229" s="275"/>
    </row>
    <row r="230" spans="1:9" s="287" customFormat="1" x14ac:dyDescent="0.2">
      <c r="A230" s="288"/>
      <c r="B230" s="256"/>
      <c r="C230" s="254"/>
      <c r="D230" s="289"/>
      <c r="E230" s="288"/>
      <c r="F230" s="290"/>
      <c r="G230" s="291"/>
      <c r="I230" s="275"/>
    </row>
    <row r="231" spans="1:9" s="287" customFormat="1" x14ac:dyDescent="0.2">
      <c r="A231" s="288"/>
      <c r="B231" s="256"/>
      <c r="C231" s="254"/>
      <c r="D231" s="289"/>
      <c r="E231" s="288"/>
      <c r="F231" s="290"/>
      <c r="G231" s="291"/>
      <c r="I231" s="275"/>
    </row>
    <row r="232" spans="1:9" s="287" customFormat="1" x14ac:dyDescent="0.2">
      <c r="A232" s="288"/>
      <c r="B232" s="256"/>
      <c r="C232" s="254"/>
      <c r="D232" s="289"/>
      <c r="E232" s="288"/>
      <c r="F232" s="290"/>
      <c r="G232" s="291"/>
      <c r="I232" s="275"/>
    </row>
    <row r="233" spans="1:9" s="287" customFormat="1" x14ac:dyDescent="0.2">
      <c r="A233" s="288"/>
      <c r="B233" s="256"/>
      <c r="C233" s="254"/>
      <c r="D233" s="289"/>
      <c r="E233" s="288"/>
      <c r="F233" s="290"/>
      <c r="G233" s="291"/>
      <c r="I233" s="275"/>
    </row>
    <row r="234" spans="1:9" s="287" customFormat="1" x14ac:dyDescent="0.2">
      <c r="A234" s="288"/>
      <c r="B234" s="256"/>
      <c r="C234" s="254"/>
      <c r="D234" s="289"/>
      <c r="E234" s="288"/>
      <c r="F234" s="290"/>
      <c r="G234" s="291"/>
      <c r="I234" s="275"/>
    </row>
    <row r="235" spans="1:9" s="287" customFormat="1" x14ac:dyDescent="0.2">
      <c r="A235" s="288"/>
      <c r="B235" s="256"/>
      <c r="C235" s="254"/>
      <c r="D235" s="289"/>
      <c r="E235" s="288"/>
      <c r="F235" s="290"/>
      <c r="G235" s="291"/>
      <c r="I235" s="275"/>
    </row>
    <row r="236" spans="1:9" s="287" customFormat="1" x14ac:dyDescent="0.2">
      <c r="A236" s="288"/>
      <c r="B236" s="256"/>
      <c r="C236" s="254"/>
      <c r="D236" s="289"/>
      <c r="E236" s="288"/>
      <c r="F236" s="290"/>
      <c r="G236" s="291"/>
      <c r="I236" s="275"/>
    </row>
    <row r="237" spans="1:9" s="287" customFormat="1" x14ac:dyDescent="0.2">
      <c r="A237" s="288"/>
      <c r="B237" s="256"/>
      <c r="C237" s="254"/>
      <c r="D237" s="289"/>
      <c r="E237" s="288"/>
      <c r="F237" s="290"/>
      <c r="G237" s="291"/>
      <c r="I237" s="275"/>
    </row>
    <row r="238" spans="1:9" s="287" customFormat="1" x14ac:dyDescent="0.2">
      <c r="A238" s="288"/>
      <c r="B238" s="256"/>
      <c r="C238" s="254"/>
      <c r="D238" s="289"/>
      <c r="E238" s="288"/>
      <c r="F238" s="290"/>
      <c r="G238" s="291"/>
      <c r="I238" s="275"/>
    </row>
    <row r="239" spans="1:9" s="287" customFormat="1" x14ac:dyDescent="0.2">
      <c r="A239" s="288"/>
      <c r="B239" s="256"/>
      <c r="C239" s="254"/>
      <c r="D239" s="289"/>
      <c r="E239" s="288"/>
      <c r="F239" s="290"/>
      <c r="G239" s="291"/>
      <c r="I239" s="275"/>
    </row>
    <row r="240" spans="1:9" s="287" customFormat="1" x14ac:dyDescent="0.2">
      <c r="A240" s="288"/>
      <c r="B240" s="256"/>
      <c r="C240" s="254"/>
      <c r="D240" s="289"/>
      <c r="E240" s="288"/>
      <c r="F240" s="290"/>
      <c r="G240" s="291"/>
      <c r="I240" s="275"/>
    </row>
    <row r="241" spans="1:9" s="287" customFormat="1" x14ac:dyDescent="0.2">
      <c r="A241" s="288"/>
      <c r="B241" s="256"/>
      <c r="C241" s="254"/>
      <c r="D241" s="289"/>
      <c r="E241" s="288"/>
      <c r="F241" s="290"/>
      <c r="G241" s="291"/>
      <c r="I241" s="275"/>
    </row>
    <row r="242" spans="1:9" s="287" customFormat="1" x14ac:dyDescent="0.2">
      <c r="A242" s="288"/>
      <c r="B242" s="256"/>
      <c r="C242" s="254"/>
      <c r="D242" s="289"/>
      <c r="E242" s="288"/>
      <c r="F242" s="290"/>
      <c r="G242" s="291"/>
      <c r="I242" s="275"/>
    </row>
    <row r="243" spans="1:9" s="287" customFormat="1" x14ac:dyDescent="0.2">
      <c r="A243" s="288"/>
      <c r="B243" s="256"/>
      <c r="C243" s="254"/>
      <c r="D243" s="289"/>
      <c r="E243" s="288"/>
      <c r="F243" s="290"/>
      <c r="G243" s="291"/>
      <c r="I243" s="275"/>
    </row>
    <row r="244" spans="1:9" s="287" customFormat="1" x14ac:dyDescent="0.2">
      <c r="A244" s="288"/>
      <c r="B244" s="256"/>
      <c r="C244" s="254"/>
      <c r="D244" s="289"/>
      <c r="E244" s="288"/>
      <c r="F244" s="290"/>
      <c r="G244" s="291"/>
      <c r="I244" s="275"/>
    </row>
    <row r="245" spans="1:9" s="287" customFormat="1" x14ac:dyDescent="0.2">
      <c r="A245" s="288"/>
      <c r="B245" s="256"/>
      <c r="C245" s="254"/>
      <c r="D245" s="289"/>
      <c r="E245" s="288"/>
      <c r="F245" s="290"/>
      <c r="G245" s="291"/>
      <c r="I245" s="275"/>
    </row>
    <row r="246" spans="1:9" s="287" customFormat="1" x14ac:dyDescent="0.2">
      <c r="A246" s="308"/>
      <c r="B246" s="256"/>
      <c r="C246" s="254"/>
      <c r="D246" s="289"/>
      <c r="E246" s="288"/>
      <c r="F246" s="290"/>
      <c r="G246" s="291"/>
      <c r="I246" s="275"/>
    </row>
    <row r="247" spans="1:9" s="287" customFormat="1" x14ac:dyDescent="0.2">
      <c r="A247" s="298"/>
      <c r="B247" s="299"/>
      <c r="C247" s="300"/>
      <c r="D247" s="301"/>
      <c r="E247" s="302"/>
      <c r="F247" s="303"/>
      <c r="G247" s="304"/>
      <c r="I247" s="275"/>
    </row>
    <row r="248" spans="1:9" s="287" customFormat="1" x14ac:dyDescent="0.2">
      <c r="A248" s="305"/>
      <c r="D248" s="301"/>
      <c r="E248" s="302"/>
      <c r="F248" s="303"/>
      <c r="G248" s="306"/>
      <c r="I248" s="275"/>
    </row>
    <row r="249" spans="1:9" s="287" customFormat="1" x14ac:dyDescent="0.2">
      <c r="A249" s="288"/>
      <c r="B249" s="256"/>
      <c r="C249" s="254"/>
      <c r="D249" s="289"/>
      <c r="E249" s="288"/>
      <c r="F249" s="290"/>
      <c r="G249" s="291"/>
      <c r="I249" s="275"/>
    </row>
    <row r="250" spans="1:9" s="287" customFormat="1" x14ac:dyDescent="0.2">
      <c r="A250" s="288"/>
      <c r="B250" s="256"/>
      <c r="C250" s="254"/>
      <c r="D250" s="289"/>
      <c r="E250" s="288"/>
      <c r="F250" s="290"/>
      <c r="G250" s="291"/>
      <c r="I250" s="275"/>
    </row>
    <row r="251" spans="1:9" s="287" customFormat="1" x14ac:dyDescent="0.2">
      <c r="A251" s="288"/>
      <c r="B251" s="256"/>
      <c r="C251" s="254"/>
      <c r="D251" s="289"/>
      <c r="E251" s="288"/>
      <c r="F251" s="290"/>
      <c r="G251" s="291"/>
      <c r="I251" s="275"/>
    </row>
    <row r="252" spans="1:9" s="287" customFormat="1" x14ac:dyDescent="0.2">
      <c r="A252" s="288"/>
      <c r="B252" s="256"/>
      <c r="C252" s="254"/>
      <c r="D252" s="289"/>
      <c r="E252" s="288"/>
      <c r="F252" s="290"/>
      <c r="G252" s="291"/>
      <c r="I252" s="275"/>
    </row>
    <row r="253" spans="1:9" s="287" customFormat="1" x14ac:dyDescent="0.2">
      <c r="A253" s="288"/>
      <c r="B253" s="256"/>
      <c r="C253" s="254"/>
      <c r="D253" s="289"/>
      <c r="E253" s="288"/>
      <c r="F253" s="290"/>
      <c r="G253" s="291"/>
      <c r="I253" s="275"/>
    </row>
    <row r="254" spans="1:9" s="287" customFormat="1" x14ac:dyDescent="0.2">
      <c r="A254" s="288"/>
      <c r="B254" s="256"/>
      <c r="C254" s="254"/>
      <c r="D254" s="289"/>
      <c r="E254" s="288"/>
      <c r="F254" s="290"/>
      <c r="G254" s="291"/>
      <c r="I254" s="275"/>
    </row>
    <row r="255" spans="1:9" s="287" customFormat="1" x14ac:dyDescent="0.2">
      <c r="A255" s="288"/>
      <c r="B255" s="256"/>
      <c r="C255" s="254"/>
      <c r="D255" s="289"/>
      <c r="E255" s="288"/>
      <c r="F255" s="290"/>
      <c r="G255" s="291"/>
      <c r="I255" s="275"/>
    </row>
    <row r="256" spans="1:9" s="287" customFormat="1" x14ac:dyDescent="0.2">
      <c r="A256" s="288"/>
      <c r="B256" s="256"/>
      <c r="C256" s="254"/>
      <c r="D256" s="289"/>
      <c r="E256" s="288"/>
      <c r="F256" s="290"/>
      <c r="G256" s="291"/>
      <c r="I256" s="275"/>
    </row>
    <row r="257" spans="1:9" s="287" customFormat="1" x14ac:dyDescent="0.2">
      <c r="A257" s="288"/>
      <c r="B257" s="256"/>
      <c r="C257" s="254"/>
      <c r="D257" s="289"/>
      <c r="E257" s="288"/>
      <c r="F257" s="290"/>
      <c r="G257" s="291"/>
      <c r="I257" s="275"/>
    </row>
    <row r="258" spans="1:9" s="287" customFormat="1" x14ac:dyDescent="0.2">
      <c r="A258" s="288"/>
      <c r="B258" s="256"/>
      <c r="C258" s="254"/>
      <c r="D258" s="289"/>
      <c r="E258" s="288"/>
      <c r="F258" s="290"/>
      <c r="G258" s="291"/>
      <c r="I258" s="275"/>
    </row>
    <row r="259" spans="1:9" s="287" customFormat="1" x14ac:dyDescent="0.2">
      <c r="A259" s="288"/>
      <c r="B259" s="256"/>
      <c r="C259" s="254"/>
      <c r="D259" s="289"/>
      <c r="E259" s="288"/>
      <c r="F259" s="290"/>
      <c r="G259" s="291"/>
      <c r="I259" s="275"/>
    </row>
    <row r="260" spans="1:9" s="287" customFormat="1" x14ac:dyDescent="0.2">
      <c r="A260" s="288"/>
      <c r="B260" s="256"/>
      <c r="C260" s="254"/>
      <c r="D260" s="289"/>
      <c r="E260" s="288"/>
      <c r="F260" s="290"/>
      <c r="G260" s="291"/>
      <c r="I260" s="275"/>
    </row>
    <row r="261" spans="1:9" s="287" customFormat="1" x14ac:dyDescent="0.2">
      <c r="A261" s="288"/>
      <c r="B261" s="256"/>
      <c r="C261" s="254"/>
      <c r="D261" s="289"/>
      <c r="E261" s="288"/>
      <c r="F261" s="290"/>
      <c r="G261" s="291"/>
      <c r="I261" s="275"/>
    </row>
    <row r="262" spans="1:9" s="287" customFormat="1" x14ac:dyDescent="0.2">
      <c r="A262" s="288"/>
      <c r="B262" s="256"/>
      <c r="C262" s="254"/>
      <c r="D262" s="289"/>
      <c r="E262" s="288"/>
      <c r="F262" s="290"/>
      <c r="G262" s="291"/>
      <c r="I262" s="275"/>
    </row>
    <row r="263" spans="1:9" s="287" customFormat="1" x14ac:dyDescent="0.2">
      <c r="A263" s="288"/>
      <c r="B263" s="256"/>
      <c r="C263" s="254"/>
      <c r="D263" s="289"/>
      <c r="E263" s="288"/>
      <c r="F263" s="290"/>
      <c r="G263" s="291"/>
      <c r="I263" s="275"/>
    </row>
    <row r="264" spans="1:9" s="287" customFormat="1" x14ac:dyDescent="0.2">
      <c r="A264" s="288"/>
      <c r="B264" s="256"/>
      <c r="C264" s="254"/>
      <c r="D264" s="289"/>
      <c r="E264" s="288"/>
      <c r="F264" s="290"/>
      <c r="G264" s="291"/>
      <c r="I264" s="275"/>
    </row>
    <row r="265" spans="1:9" s="287" customFormat="1" x14ac:dyDescent="0.2">
      <c r="A265" s="288"/>
      <c r="B265" s="256"/>
      <c r="C265" s="254"/>
      <c r="D265" s="289"/>
      <c r="E265" s="288"/>
      <c r="F265" s="290"/>
      <c r="G265" s="291"/>
      <c r="I265" s="275"/>
    </row>
    <row r="266" spans="1:9" s="287" customFormat="1" x14ac:dyDescent="0.2">
      <c r="A266" s="288"/>
      <c r="B266" s="256"/>
      <c r="C266" s="254"/>
      <c r="D266" s="289"/>
      <c r="E266" s="288"/>
      <c r="F266" s="290"/>
      <c r="G266" s="291"/>
      <c r="I266" s="275"/>
    </row>
    <row r="267" spans="1:9" s="287" customFormat="1" x14ac:dyDescent="0.2">
      <c r="A267" s="288"/>
      <c r="B267" s="256"/>
      <c r="C267" s="254"/>
      <c r="D267" s="289"/>
      <c r="E267" s="288"/>
      <c r="F267" s="290"/>
      <c r="G267" s="291"/>
      <c r="I267" s="275"/>
    </row>
    <row r="268" spans="1:9" s="287" customFormat="1" x14ac:dyDescent="0.2">
      <c r="A268" s="288"/>
      <c r="B268" s="256"/>
      <c r="C268" s="254"/>
      <c r="D268" s="289"/>
      <c r="E268" s="288"/>
      <c r="F268" s="290"/>
      <c r="G268" s="291"/>
      <c r="I268" s="275"/>
    </row>
    <row r="269" spans="1:9" s="287" customFormat="1" x14ac:dyDescent="0.2">
      <c r="A269" s="308"/>
      <c r="B269" s="256"/>
      <c r="C269" s="254"/>
      <c r="D269" s="289"/>
      <c r="E269" s="288"/>
      <c r="F269" s="290"/>
      <c r="G269" s="291"/>
      <c r="I269" s="275"/>
    </row>
    <row r="270" spans="1:9" s="287" customFormat="1" x14ac:dyDescent="0.2">
      <c r="A270" s="298"/>
      <c r="B270" s="299"/>
      <c r="C270" s="300"/>
      <c r="D270" s="301"/>
      <c r="E270" s="302"/>
      <c r="F270" s="303"/>
      <c r="G270" s="304"/>
      <c r="I270" s="275"/>
    </row>
    <row r="271" spans="1:9" s="287" customFormat="1" x14ac:dyDescent="0.2">
      <c r="A271" s="305"/>
      <c r="D271" s="301"/>
      <c r="E271" s="302"/>
      <c r="F271" s="303"/>
      <c r="G271" s="306"/>
      <c r="I271" s="275"/>
    </row>
    <row r="272" spans="1:9" s="287" customFormat="1" x14ac:dyDescent="0.2">
      <c r="A272" s="288"/>
      <c r="B272" s="256"/>
      <c r="C272" s="254"/>
      <c r="D272" s="289"/>
      <c r="E272" s="288"/>
      <c r="F272" s="290"/>
      <c r="G272" s="291"/>
      <c r="I272" s="275"/>
    </row>
    <row r="273" spans="1:9" s="287" customFormat="1" x14ac:dyDescent="0.2">
      <c r="A273" s="288"/>
      <c r="B273" s="256"/>
      <c r="C273" s="254"/>
      <c r="D273" s="289"/>
      <c r="E273" s="288"/>
      <c r="F273" s="290"/>
      <c r="G273" s="291"/>
      <c r="I273" s="275"/>
    </row>
    <row r="274" spans="1:9" s="287" customFormat="1" x14ac:dyDescent="0.2">
      <c r="A274" s="288"/>
      <c r="B274" s="256"/>
      <c r="C274" s="254"/>
      <c r="D274" s="289"/>
      <c r="E274" s="288"/>
      <c r="F274" s="290"/>
      <c r="G274" s="291"/>
      <c r="I274" s="275"/>
    </row>
    <row r="275" spans="1:9" s="287" customFormat="1" x14ac:dyDescent="0.2">
      <c r="A275" s="288"/>
      <c r="B275" s="256"/>
      <c r="C275" s="254"/>
      <c r="D275" s="289"/>
      <c r="E275" s="288"/>
      <c r="F275" s="290"/>
      <c r="G275" s="291"/>
      <c r="I275" s="275"/>
    </row>
    <row r="276" spans="1:9" s="287" customFormat="1" x14ac:dyDescent="0.2">
      <c r="A276" s="288"/>
      <c r="B276" s="256"/>
      <c r="C276" s="254"/>
      <c r="D276" s="289"/>
      <c r="E276" s="288"/>
      <c r="F276" s="290"/>
      <c r="G276" s="291"/>
      <c r="I276" s="275"/>
    </row>
    <row r="277" spans="1:9" s="287" customFormat="1" x14ac:dyDescent="0.2">
      <c r="A277" s="288"/>
      <c r="B277" s="256"/>
      <c r="C277" s="254"/>
      <c r="D277" s="289"/>
      <c r="E277" s="288"/>
      <c r="F277" s="290"/>
      <c r="G277" s="291"/>
      <c r="I277" s="275"/>
    </row>
    <row r="278" spans="1:9" s="287" customFormat="1" x14ac:dyDescent="0.2">
      <c r="A278" s="288"/>
      <c r="B278" s="256"/>
      <c r="C278" s="254"/>
      <c r="D278" s="289"/>
      <c r="E278" s="288"/>
      <c r="F278" s="290"/>
      <c r="G278" s="291"/>
      <c r="I278" s="275"/>
    </row>
    <row r="279" spans="1:9" s="287" customFormat="1" x14ac:dyDescent="0.2">
      <c r="A279" s="288"/>
      <c r="B279" s="256"/>
      <c r="C279" s="254"/>
      <c r="D279" s="289"/>
      <c r="E279" s="288"/>
      <c r="F279" s="290"/>
      <c r="G279" s="291"/>
      <c r="I279" s="275"/>
    </row>
    <row r="280" spans="1:9" s="287" customFormat="1" x14ac:dyDescent="0.2">
      <c r="A280" s="288"/>
      <c r="B280" s="256"/>
      <c r="C280" s="254"/>
      <c r="D280" s="289"/>
      <c r="E280" s="288"/>
      <c r="F280" s="290"/>
      <c r="G280" s="291"/>
      <c r="I280" s="275"/>
    </row>
    <row r="281" spans="1:9" s="287" customFormat="1" x14ac:dyDescent="0.2">
      <c r="A281" s="308"/>
      <c r="B281" s="256"/>
      <c r="C281" s="254"/>
      <c r="D281" s="289"/>
      <c r="E281" s="288"/>
      <c r="F281" s="290"/>
      <c r="G281" s="291"/>
      <c r="I281" s="275"/>
    </row>
    <row r="282" spans="1:9" s="287" customFormat="1" x14ac:dyDescent="0.2">
      <c r="A282" s="298"/>
      <c r="B282" s="299"/>
      <c r="C282" s="300"/>
      <c r="D282" s="301"/>
      <c r="E282" s="302"/>
      <c r="F282" s="303"/>
      <c r="G282" s="304"/>
      <c r="I282" s="275"/>
    </row>
    <row r="283" spans="1:9" s="287" customFormat="1" x14ac:dyDescent="0.2">
      <c r="A283" s="305"/>
      <c r="D283" s="301"/>
      <c r="E283" s="302"/>
      <c r="F283" s="303"/>
      <c r="G283" s="306"/>
      <c r="I283" s="275"/>
    </row>
    <row r="284" spans="1:9" s="287" customFormat="1" x14ac:dyDescent="0.2">
      <c r="A284" s="288"/>
      <c r="B284" s="256"/>
      <c r="C284" s="254"/>
      <c r="D284" s="289"/>
      <c r="E284" s="288"/>
      <c r="F284" s="290"/>
      <c r="G284" s="291"/>
      <c r="I284" s="275"/>
    </row>
    <row r="285" spans="1:9" s="287" customFormat="1" x14ac:dyDescent="0.2">
      <c r="A285" s="288"/>
      <c r="B285" s="256"/>
      <c r="C285" s="254"/>
      <c r="D285" s="289"/>
      <c r="E285" s="288"/>
      <c r="F285" s="290"/>
      <c r="G285" s="291"/>
      <c r="I285" s="275"/>
    </row>
    <row r="286" spans="1:9" s="287" customFormat="1" x14ac:dyDescent="0.2">
      <c r="A286" s="288"/>
      <c r="B286" s="256"/>
      <c r="C286" s="254"/>
      <c r="D286" s="289"/>
      <c r="E286" s="288"/>
      <c r="F286" s="290"/>
      <c r="G286" s="291"/>
      <c r="I286" s="275"/>
    </row>
    <row r="287" spans="1:9" s="287" customFormat="1" x14ac:dyDescent="0.2">
      <c r="A287" s="288"/>
      <c r="B287" s="256"/>
      <c r="C287" s="254"/>
      <c r="D287" s="289"/>
      <c r="E287" s="288"/>
      <c r="F287" s="290"/>
      <c r="G287" s="291"/>
      <c r="I287" s="275"/>
    </row>
    <row r="288" spans="1:9" s="287" customFormat="1" x14ac:dyDescent="0.2">
      <c r="A288" s="288"/>
      <c r="B288" s="256"/>
      <c r="C288" s="254"/>
      <c r="D288" s="289"/>
      <c r="E288" s="288"/>
      <c r="F288" s="290"/>
      <c r="G288" s="291"/>
      <c r="I288" s="275"/>
    </row>
    <row r="289" spans="1:9" s="287" customFormat="1" x14ac:dyDescent="0.2">
      <c r="A289" s="288"/>
      <c r="B289" s="256"/>
      <c r="C289" s="254"/>
      <c r="D289" s="289"/>
      <c r="E289" s="288"/>
      <c r="F289" s="290"/>
      <c r="G289" s="291"/>
      <c r="I289" s="275"/>
    </row>
    <row r="290" spans="1:9" s="287" customFormat="1" x14ac:dyDescent="0.2">
      <c r="A290" s="288"/>
      <c r="B290" s="256"/>
      <c r="C290" s="254"/>
      <c r="D290" s="289"/>
      <c r="E290" s="288"/>
      <c r="F290" s="290"/>
      <c r="G290" s="291"/>
      <c r="I290" s="275"/>
    </row>
    <row r="291" spans="1:9" s="287" customFormat="1" x14ac:dyDescent="0.2">
      <c r="A291" s="288"/>
      <c r="B291" s="256"/>
      <c r="C291" s="254"/>
      <c r="D291" s="289"/>
      <c r="E291" s="288"/>
      <c r="F291" s="290"/>
      <c r="G291" s="291"/>
      <c r="I291" s="275"/>
    </row>
    <row r="292" spans="1:9" s="287" customFormat="1" x14ac:dyDescent="0.2">
      <c r="A292" s="308"/>
      <c r="B292" s="256"/>
      <c r="C292" s="254"/>
      <c r="D292" s="289"/>
      <c r="E292" s="288"/>
      <c r="F292" s="290"/>
      <c r="G292" s="291"/>
      <c r="I292" s="275"/>
    </row>
    <row r="293" spans="1:9" s="287" customFormat="1" x14ac:dyDescent="0.2">
      <c r="A293" s="298"/>
      <c r="B293" s="299"/>
      <c r="C293" s="300"/>
      <c r="D293" s="301"/>
      <c r="E293" s="302"/>
      <c r="F293" s="303"/>
      <c r="G293" s="304"/>
      <c r="I293" s="275"/>
    </row>
    <row r="294" spans="1:9" s="287" customFormat="1" x14ac:dyDescent="0.2">
      <c r="A294" s="305"/>
      <c r="D294" s="301"/>
      <c r="E294" s="302"/>
      <c r="F294" s="303"/>
      <c r="G294" s="306"/>
      <c r="I294" s="275"/>
    </row>
    <row r="295" spans="1:9" s="287" customFormat="1" x14ac:dyDescent="0.2">
      <c r="A295" s="288"/>
      <c r="B295" s="256"/>
      <c r="C295" s="254"/>
      <c r="D295" s="289"/>
      <c r="E295" s="288"/>
      <c r="F295" s="290"/>
      <c r="G295" s="291"/>
      <c r="I295" s="275"/>
    </row>
    <row r="296" spans="1:9" s="287" customFormat="1" x14ac:dyDescent="0.2">
      <c r="A296" s="288"/>
      <c r="B296" s="256"/>
      <c r="C296" s="254"/>
      <c r="D296" s="289"/>
      <c r="E296" s="288"/>
      <c r="F296" s="290"/>
      <c r="G296" s="291"/>
      <c r="I296" s="275"/>
    </row>
    <row r="297" spans="1:9" s="287" customFormat="1" x14ac:dyDescent="0.2">
      <c r="A297" s="288"/>
      <c r="B297" s="256"/>
      <c r="C297" s="254"/>
      <c r="D297" s="289"/>
      <c r="E297" s="288"/>
      <c r="F297" s="290"/>
      <c r="G297" s="291"/>
      <c r="I297" s="275"/>
    </row>
    <row r="298" spans="1:9" s="287" customFormat="1" x14ac:dyDescent="0.2">
      <c r="A298" s="288"/>
      <c r="B298" s="256"/>
      <c r="C298" s="254"/>
      <c r="D298" s="289"/>
      <c r="E298" s="288"/>
      <c r="F298" s="290"/>
      <c r="G298" s="291"/>
      <c r="I298" s="275"/>
    </row>
    <row r="299" spans="1:9" s="287" customFormat="1" x14ac:dyDescent="0.2">
      <c r="A299" s="288"/>
      <c r="B299" s="256"/>
      <c r="C299" s="254"/>
      <c r="D299" s="289"/>
      <c r="E299" s="288"/>
      <c r="F299" s="290"/>
      <c r="G299" s="291"/>
      <c r="I299" s="275"/>
    </row>
    <row r="300" spans="1:9" s="287" customFormat="1" x14ac:dyDescent="0.2">
      <c r="A300" s="288"/>
      <c r="B300" s="256"/>
      <c r="C300" s="254"/>
      <c r="D300" s="289"/>
      <c r="E300" s="288"/>
      <c r="F300" s="290"/>
      <c r="G300" s="291"/>
      <c r="I300" s="275"/>
    </row>
    <row r="301" spans="1:9" s="287" customFormat="1" x14ac:dyDescent="0.2">
      <c r="A301" s="288"/>
      <c r="B301" s="256"/>
      <c r="C301" s="254"/>
      <c r="D301" s="289"/>
      <c r="E301" s="288"/>
      <c r="F301" s="290"/>
      <c r="G301" s="291"/>
      <c r="I301" s="275"/>
    </row>
    <row r="302" spans="1:9" s="287" customFormat="1" x14ac:dyDescent="0.2">
      <c r="A302" s="288"/>
      <c r="B302" s="256"/>
      <c r="C302" s="254"/>
      <c r="D302" s="289"/>
      <c r="E302" s="288"/>
      <c r="F302" s="290"/>
      <c r="G302" s="291"/>
      <c r="I302" s="275"/>
    </row>
    <row r="303" spans="1:9" s="287" customFormat="1" x14ac:dyDescent="0.2">
      <c r="A303" s="288"/>
      <c r="B303" s="256"/>
      <c r="C303" s="254"/>
      <c r="D303" s="289"/>
      <c r="E303" s="288"/>
      <c r="F303" s="290"/>
      <c r="G303" s="291"/>
      <c r="I303" s="275"/>
    </row>
    <row r="304" spans="1:9" s="287" customFormat="1" x14ac:dyDescent="0.2">
      <c r="A304" s="308"/>
      <c r="B304" s="256"/>
      <c r="C304" s="254"/>
      <c r="D304" s="289"/>
      <c r="E304" s="288"/>
      <c r="F304" s="290"/>
      <c r="G304" s="291"/>
      <c r="I304" s="275"/>
    </row>
    <row r="305" spans="1:9" s="287" customFormat="1" x14ac:dyDescent="0.2">
      <c r="A305" s="298"/>
      <c r="B305" s="299"/>
      <c r="C305" s="300"/>
      <c r="D305" s="301"/>
      <c r="E305" s="302"/>
      <c r="F305" s="303"/>
      <c r="G305" s="304"/>
      <c r="I305" s="275"/>
    </row>
    <row r="306" spans="1:9" s="287" customFormat="1" x14ac:dyDescent="0.2">
      <c r="A306" s="305"/>
      <c r="D306" s="301"/>
      <c r="E306" s="302"/>
      <c r="F306" s="303"/>
      <c r="G306" s="306"/>
      <c r="I306" s="275"/>
    </row>
    <row r="307" spans="1:9" s="287" customFormat="1" x14ac:dyDescent="0.2">
      <c r="A307" s="288"/>
      <c r="B307" s="256"/>
      <c r="C307" s="254"/>
      <c r="D307" s="289"/>
      <c r="E307" s="288"/>
      <c r="F307" s="290"/>
      <c r="G307" s="291"/>
      <c r="I307" s="275"/>
    </row>
    <row r="308" spans="1:9" s="287" customFormat="1" x14ac:dyDescent="0.2">
      <c r="A308" s="288"/>
      <c r="B308" s="256"/>
      <c r="C308" s="254"/>
      <c r="D308" s="289"/>
      <c r="E308" s="288"/>
      <c r="F308" s="290"/>
      <c r="G308" s="291"/>
      <c r="I308" s="275"/>
    </row>
    <row r="309" spans="1:9" s="287" customFormat="1" x14ac:dyDescent="0.2">
      <c r="A309" s="288"/>
      <c r="B309" s="256"/>
      <c r="C309" s="254"/>
      <c r="D309" s="289"/>
      <c r="E309" s="288"/>
      <c r="F309" s="290"/>
      <c r="G309" s="291"/>
      <c r="I309" s="275"/>
    </row>
    <row r="310" spans="1:9" s="287" customFormat="1" x14ac:dyDescent="0.2">
      <c r="A310" s="288"/>
      <c r="B310" s="256"/>
      <c r="C310" s="254"/>
      <c r="D310" s="289"/>
      <c r="E310" s="288"/>
      <c r="F310" s="290"/>
      <c r="G310" s="291"/>
      <c r="I310" s="275"/>
    </row>
    <row r="311" spans="1:9" s="287" customFormat="1" x14ac:dyDescent="0.2">
      <c r="A311" s="288"/>
      <c r="B311" s="256"/>
      <c r="C311" s="254"/>
      <c r="D311" s="289"/>
      <c r="E311" s="288"/>
      <c r="F311" s="290"/>
      <c r="G311" s="291"/>
      <c r="I311" s="275"/>
    </row>
    <row r="312" spans="1:9" s="287" customFormat="1" x14ac:dyDescent="0.2">
      <c r="A312" s="288"/>
      <c r="B312" s="256"/>
      <c r="C312" s="254"/>
      <c r="D312" s="289"/>
      <c r="E312" s="288"/>
      <c r="F312" s="290"/>
      <c r="G312" s="291"/>
      <c r="I312" s="275"/>
    </row>
    <row r="313" spans="1:9" s="287" customFormat="1" x14ac:dyDescent="0.2">
      <c r="A313" s="288"/>
      <c r="B313" s="256"/>
      <c r="C313" s="254"/>
      <c r="D313" s="289"/>
      <c r="E313" s="288"/>
      <c r="F313" s="290"/>
      <c r="G313" s="291"/>
      <c r="I313" s="275"/>
    </row>
    <row r="314" spans="1:9" s="287" customFormat="1" x14ac:dyDescent="0.2">
      <c r="A314" s="288"/>
      <c r="B314" s="256"/>
      <c r="C314" s="254"/>
      <c r="D314" s="289"/>
      <c r="E314" s="288"/>
      <c r="F314" s="290"/>
      <c r="G314" s="291"/>
      <c r="I314" s="275"/>
    </row>
    <row r="315" spans="1:9" s="287" customFormat="1" x14ac:dyDescent="0.2">
      <c r="A315" s="288"/>
      <c r="B315" s="256"/>
      <c r="C315" s="254"/>
      <c r="D315" s="289"/>
      <c r="E315" s="288"/>
      <c r="F315" s="290"/>
      <c r="G315" s="291"/>
      <c r="I315" s="275"/>
    </row>
    <row r="316" spans="1:9" s="287" customFormat="1" x14ac:dyDescent="0.2">
      <c r="A316" s="288"/>
      <c r="B316" s="256"/>
      <c r="C316" s="254"/>
      <c r="D316" s="289"/>
      <c r="E316" s="288"/>
      <c r="F316" s="290"/>
      <c r="G316" s="291"/>
      <c r="I316" s="275"/>
    </row>
    <row r="317" spans="1:9" s="287" customFormat="1" x14ac:dyDescent="0.2">
      <c r="A317" s="288"/>
      <c r="B317" s="256"/>
      <c r="C317" s="254"/>
      <c r="D317" s="289"/>
      <c r="E317" s="288"/>
      <c r="F317" s="290"/>
      <c r="G317" s="291"/>
      <c r="I317" s="275"/>
    </row>
    <row r="318" spans="1:9" s="287" customFormat="1" x14ac:dyDescent="0.2">
      <c r="A318" s="288"/>
      <c r="B318" s="256"/>
      <c r="C318" s="254"/>
      <c r="D318" s="289"/>
      <c r="E318" s="288"/>
      <c r="F318" s="290"/>
      <c r="G318" s="291"/>
      <c r="I318" s="275"/>
    </row>
    <row r="319" spans="1:9" s="287" customFormat="1" x14ac:dyDescent="0.2">
      <c r="A319" s="288"/>
      <c r="B319" s="256"/>
      <c r="C319" s="254"/>
      <c r="D319" s="289"/>
      <c r="E319" s="288"/>
      <c r="F319" s="290"/>
      <c r="G319" s="291"/>
      <c r="I319" s="275"/>
    </row>
    <row r="320" spans="1:9" s="287" customFormat="1" x14ac:dyDescent="0.2">
      <c r="A320" s="288"/>
      <c r="B320" s="256"/>
      <c r="C320" s="254"/>
      <c r="D320" s="289"/>
      <c r="E320" s="288"/>
      <c r="F320" s="290"/>
      <c r="G320" s="291"/>
      <c r="I320" s="275"/>
    </row>
    <row r="321" spans="1:9" s="287" customFormat="1" x14ac:dyDescent="0.2">
      <c r="A321" s="288"/>
      <c r="B321" s="256"/>
      <c r="C321" s="254"/>
      <c r="D321" s="289"/>
      <c r="E321" s="288"/>
      <c r="F321" s="290"/>
      <c r="G321" s="291"/>
      <c r="I321" s="275"/>
    </row>
    <row r="322" spans="1:9" s="287" customFormat="1" x14ac:dyDescent="0.2">
      <c r="A322" s="288"/>
      <c r="B322" s="256"/>
      <c r="C322" s="254"/>
      <c r="D322" s="289"/>
      <c r="E322" s="288"/>
      <c r="F322" s="290"/>
      <c r="G322" s="291"/>
      <c r="I322" s="275"/>
    </row>
    <row r="323" spans="1:9" s="287" customFormat="1" x14ac:dyDescent="0.2">
      <c r="A323" s="288"/>
      <c r="B323" s="256"/>
      <c r="C323" s="254"/>
      <c r="D323" s="289"/>
      <c r="E323" s="288"/>
      <c r="F323" s="290"/>
      <c r="G323" s="291"/>
      <c r="I323" s="275"/>
    </row>
    <row r="324" spans="1:9" s="287" customFormat="1" x14ac:dyDescent="0.2">
      <c r="A324" s="288"/>
      <c r="B324" s="256"/>
      <c r="C324" s="254"/>
      <c r="D324" s="289"/>
      <c r="E324" s="288"/>
      <c r="F324" s="290"/>
      <c r="G324" s="291"/>
      <c r="I324" s="275"/>
    </row>
    <row r="325" spans="1:9" s="287" customFormat="1" x14ac:dyDescent="0.2">
      <c r="A325" s="288"/>
      <c r="B325" s="256"/>
      <c r="C325" s="254"/>
      <c r="D325" s="289"/>
      <c r="E325" s="288"/>
      <c r="F325" s="290"/>
      <c r="G325" s="291"/>
      <c r="I325" s="275"/>
    </row>
    <row r="326" spans="1:9" s="287" customFormat="1" x14ac:dyDescent="0.2">
      <c r="A326" s="288"/>
      <c r="B326" s="256"/>
      <c r="C326" s="254"/>
      <c r="D326" s="289"/>
      <c r="E326" s="288"/>
      <c r="F326" s="290"/>
      <c r="G326" s="291"/>
      <c r="I326" s="275"/>
    </row>
    <row r="327" spans="1:9" s="287" customFormat="1" x14ac:dyDescent="0.2">
      <c r="A327" s="288"/>
      <c r="B327" s="256"/>
      <c r="C327" s="254"/>
      <c r="D327" s="289"/>
      <c r="E327" s="288"/>
      <c r="F327" s="290"/>
      <c r="G327" s="291"/>
      <c r="I327" s="275"/>
    </row>
    <row r="328" spans="1:9" s="287" customFormat="1" x14ac:dyDescent="0.2">
      <c r="A328" s="288"/>
      <c r="B328" s="256"/>
      <c r="C328" s="254"/>
      <c r="D328" s="289"/>
      <c r="E328" s="288"/>
      <c r="F328" s="290"/>
      <c r="G328" s="291"/>
      <c r="I328" s="275"/>
    </row>
    <row r="329" spans="1:9" s="287" customFormat="1" x14ac:dyDescent="0.2">
      <c r="A329" s="288"/>
      <c r="B329" s="256"/>
      <c r="C329" s="254"/>
      <c r="D329" s="289"/>
      <c r="E329" s="288"/>
      <c r="F329" s="290"/>
      <c r="G329" s="291"/>
      <c r="I329" s="275"/>
    </row>
    <row r="330" spans="1:9" s="287" customFormat="1" x14ac:dyDescent="0.2">
      <c r="A330" s="288"/>
      <c r="B330" s="256"/>
      <c r="C330" s="254"/>
      <c r="D330" s="289"/>
      <c r="E330" s="288"/>
      <c r="F330" s="290"/>
      <c r="G330" s="291"/>
      <c r="I330" s="275"/>
    </row>
    <row r="331" spans="1:9" s="287" customFormat="1" x14ac:dyDescent="0.2">
      <c r="A331" s="308"/>
      <c r="B331" s="256"/>
      <c r="C331" s="254"/>
      <c r="D331" s="289"/>
      <c r="E331" s="288"/>
      <c r="F331" s="290"/>
      <c r="G331" s="291"/>
      <c r="I331" s="275"/>
    </row>
    <row r="332" spans="1:9" s="287" customFormat="1" x14ac:dyDescent="0.2">
      <c r="A332" s="298"/>
      <c r="B332" s="299"/>
      <c r="C332" s="300"/>
      <c r="D332" s="301"/>
      <c r="E332" s="302"/>
      <c r="F332" s="303"/>
      <c r="G332" s="304"/>
      <c r="I332" s="275"/>
    </row>
    <row r="333" spans="1:9" s="287" customFormat="1" x14ac:dyDescent="0.2">
      <c r="A333" s="305"/>
      <c r="D333" s="301"/>
      <c r="E333" s="302"/>
      <c r="F333" s="303"/>
      <c r="G333" s="306"/>
      <c r="I333" s="275"/>
    </row>
    <row r="334" spans="1:9" s="287" customFormat="1" x14ac:dyDescent="0.2">
      <c r="A334" s="288"/>
      <c r="B334" s="256"/>
      <c r="C334" s="254"/>
      <c r="D334" s="289"/>
      <c r="E334" s="288"/>
      <c r="F334" s="290"/>
      <c r="G334" s="291"/>
      <c r="I334" s="275"/>
    </row>
    <row r="335" spans="1:9" s="287" customFormat="1" x14ac:dyDescent="0.2">
      <c r="A335" s="288"/>
      <c r="B335" s="256"/>
      <c r="C335" s="254"/>
      <c r="D335" s="289"/>
      <c r="E335" s="288"/>
      <c r="F335" s="290"/>
      <c r="G335" s="291"/>
      <c r="I335" s="275"/>
    </row>
    <row r="336" spans="1:9" s="287" customFormat="1" x14ac:dyDescent="0.2">
      <c r="A336" s="288"/>
      <c r="B336" s="256"/>
      <c r="C336" s="254"/>
      <c r="D336" s="289"/>
      <c r="E336" s="288"/>
      <c r="F336" s="290"/>
      <c r="G336" s="291"/>
      <c r="I336" s="275"/>
    </row>
    <row r="337" spans="1:9" s="287" customFormat="1" x14ac:dyDescent="0.2">
      <c r="A337" s="288"/>
      <c r="B337" s="256"/>
      <c r="C337" s="254"/>
      <c r="D337" s="289"/>
      <c r="E337" s="288"/>
      <c r="F337" s="290"/>
      <c r="G337" s="291"/>
      <c r="I337" s="275"/>
    </row>
    <row r="338" spans="1:9" s="287" customFormat="1" x14ac:dyDescent="0.2">
      <c r="A338" s="288"/>
      <c r="B338" s="256"/>
      <c r="C338" s="254"/>
      <c r="D338" s="289"/>
      <c r="E338" s="288"/>
      <c r="F338" s="290"/>
      <c r="G338" s="291"/>
      <c r="I338" s="275"/>
    </row>
    <row r="339" spans="1:9" s="287" customFormat="1" x14ac:dyDescent="0.2">
      <c r="A339" s="288"/>
      <c r="B339" s="256"/>
      <c r="C339" s="254"/>
      <c r="D339" s="289"/>
      <c r="E339" s="288"/>
      <c r="F339" s="290"/>
      <c r="G339" s="291"/>
      <c r="I339" s="275"/>
    </row>
    <row r="340" spans="1:9" s="287" customFormat="1" x14ac:dyDescent="0.2">
      <c r="A340" s="288"/>
      <c r="B340" s="256"/>
      <c r="C340" s="254"/>
      <c r="D340" s="289"/>
      <c r="E340" s="288"/>
      <c r="F340" s="290"/>
      <c r="G340" s="291"/>
      <c r="I340" s="275"/>
    </row>
    <row r="341" spans="1:9" s="287" customFormat="1" x14ac:dyDescent="0.2">
      <c r="A341" s="288"/>
      <c r="B341" s="256"/>
      <c r="C341" s="254"/>
      <c r="D341" s="289"/>
      <c r="E341" s="288"/>
      <c r="F341" s="290"/>
      <c r="G341" s="291"/>
      <c r="I341" s="275"/>
    </row>
    <row r="342" spans="1:9" s="287" customFormat="1" x14ac:dyDescent="0.2">
      <c r="A342" s="288"/>
      <c r="B342" s="256"/>
      <c r="C342" s="254"/>
      <c r="D342" s="289"/>
      <c r="E342" s="288"/>
      <c r="F342" s="290"/>
      <c r="G342" s="291"/>
      <c r="I342" s="275"/>
    </row>
    <row r="343" spans="1:9" s="287" customFormat="1" x14ac:dyDescent="0.2">
      <c r="A343" s="288"/>
      <c r="B343" s="256"/>
      <c r="C343" s="254"/>
      <c r="D343" s="289"/>
      <c r="E343" s="288"/>
      <c r="F343" s="290"/>
      <c r="G343" s="291"/>
      <c r="I343" s="275"/>
    </row>
    <row r="344" spans="1:9" s="287" customFormat="1" x14ac:dyDescent="0.2">
      <c r="A344" s="288"/>
      <c r="B344" s="256"/>
      <c r="C344" s="254"/>
      <c r="D344" s="289"/>
      <c r="E344" s="288"/>
      <c r="F344" s="290"/>
      <c r="G344" s="291"/>
      <c r="I344" s="275"/>
    </row>
    <row r="345" spans="1:9" s="287" customFormat="1" x14ac:dyDescent="0.2">
      <c r="A345" s="288"/>
      <c r="B345" s="256"/>
      <c r="C345" s="254"/>
      <c r="D345" s="289"/>
      <c r="E345" s="288"/>
      <c r="F345" s="290"/>
      <c r="G345" s="291"/>
      <c r="I345" s="275"/>
    </row>
    <row r="346" spans="1:9" s="287" customFormat="1" x14ac:dyDescent="0.2">
      <c r="A346" s="288"/>
      <c r="B346" s="256"/>
      <c r="C346" s="254"/>
      <c r="D346" s="289"/>
      <c r="E346" s="288"/>
      <c r="F346" s="290"/>
      <c r="G346" s="291"/>
      <c r="I346" s="275"/>
    </row>
    <row r="347" spans="1:9" s="287" customFormat="1" x14ac:dyDescent="0.2">
      <c r="A347" s="288"/>
      <c r="B347" s="256"/>
      <c r="C347" s="254"/>
      <c r="D347" s="289"/>
      <c r="E347" s="288"/>
      <c r="F347" s="290"/>
      <c r="G347" s="291"/>
      <c r="I347" s="275"/>
    </row>
    <row r="348" spans="1:9" s="287" customFormat="1" x14ac:dyDescent="0.2">
      <c r="A348" s="288"/>
      <c r="B348" s="256"/>
      <c r="C348" s="254"/>
      <c r="D348" s="289"/>
      <c r="E348" s="288"/>
      <c r="F348" s="290"/>
      <c r="G348" s="291"/>
      <c r="I348" s="275"/>
    </row>
    <row r="349" spans="1:9" s="287" customFormat="1" x14ac:dyDescent="0.2">
      <c r="A349" s="288"/>
      <c r="B349" s="256"/>
      <c r="C349" s="254"/>
      <c r="D349" s="289"/>
      <c r="E349" s="288"/>
      <c r="F349" s="290"/>
      <c r="G349" s="291"/>
      <c r="I349" s="275"/>
    </row>
    <row r="350" spans="1:9" s="287" customFormat="1" x14ac:dyDescent="0.2">
      <c r="A350" s="288"/>
      <c r="B350" s="256"/>
      <c r="C350" s="254"/>
      <c r="D350" s="289"/>
      <c r="E350" s="288"/>
      <c r="F350" s="290"/>
      <c r="G350" s="291"/>
      <c r="I350" s="275"/>
    </row>
    <row r="351" spans="1:9" s="287" customFormat="1" x14ac:dyDescent="0.2">
      <c r="A351" s="288"/>
      <c r="B351" s="256"/>
      <c r="C351" s="254"/>
      <c r="D351" s="289"/>
      <c r="E351" s="288"/>
      <c r="F351" s="290"/>
      <c r="G351" s="291"/>
      <c r="I351" s="275"/>
    </row>
    <row r="352" spans="1:9" s="287" customFormat="1" x14ac:dyDescent="0.2">
      <c r="A352" s="288"/>
      <c r="B352" s="256"/>
      <c r="C352" s="254"/>
      <c r="D352" s="289"/>
      <c r="E352" s="288"/>
      <c r="F352" s="290"/>
      <c r="G352" s="291"/>
      <c r="I352" s="275"/>
    </row>
    <row r="353" spans="1:9" s="287" customFormat="1" x14ac:dyDescent="0.2">
      <c r="A353" s="288"/>
      <c r="B353" s="256"/>
      <c r="C353" s="254"/>
      <c r="D353" s="289"/>
      <c r="E353" s="288"/>
      <c r="F353" s="290"/>
      <c r="G353" s="291"/>
      <c r="I353" s="275"/>
    </row>
    <row r="354" spans="1:9" s="287" customFormat="1" x14ac:dyDescent="0.2">
      <c r="A354" s="288"/>
      <c r="B354" s="256"/>
      <c r="C354" s="254"/>
      <c r="D354" s="289"/>
      <c r="E354" s="288"/>
      <c r="F354" s="290"/>
      <c r="G354" s="291"/>
      <c r="I354" s="275"/>
    </row>
    <row r="355" spans="1:9" s="287" customFormat="1" x14ac:dyDescent="0.2">
      <c r="A355" s="288"/>
      <c r="B355" s="256"/>
      <c r="C355" s="254"/>
      <c r="D355" s="289"/>
      <c r="E355" s="288"/>
      <c r="F355" s="290"/>
      <c r="G355" s="291"/>
      <c r="I355" s="275"/>
    </row>
    <row r="356" spans="1:9" s="287" customFormat="1" x14ac:dyDescent="0.2">
      <c r="A356" s="288"/>
      <c r="B356" s="256"/>
      <c r="C356" s="254"/>
      <c r="D356" s="289"/>
      <c r="E356" s="288"/>
      <c r="F356" s="290"/>
      <c r="G356" s="291"/>
      <c r="I356" s="275"/>
    </row>
    <row r="357" spans="1:9" s="287" customFormat="1" x14ac:dyDescent="0.2">
      <c r="A357" s="288"/>
      <c r="B357" s="256"/>
      <c r="C357" s="254"/>
      <c r="D357" s="289"/>
      <c r="E357" s="288"/>
      <c r="F357" s="290"/>
      <c r="G357" s="291"/>
      <c r="I357" s="275"/>
    </row>
    <row r="358" spans="1:9" s="287" customFormat="1" x14ac:dyDescent="0.2">
      <c r="A358" s="288"/>
      <c r="B358" s="256"/>
      <c r="C358" s="254"/>
      <c r="D358" s="289"/>
      <c r="E358" s="288"/>
      <c r="F358" s="290"/>
      <c r="G358" s="291"/>
      <c r="I358" s="275"/>
    </row>
    <row r="359" spans="1:9" s="287" customFormat="1" x14ac:dyDescent="0.2">
      <c r="A359" s="288"/>
      <c r="B359" s="256"/>
      <c r="C359" s="254"/>
      <c r="D359" s="289"/>
      <c r="E359" s="288"/>
      <c r="F359" s="290"/>
      <c r="G359" s="291"/>
      <c r="I359" s="275"/>
    </row>
    <row r="360" spans="1:9" s="287" customFormat="1" x14ac:dyDescent="0.2">
      <c r="A360" s="288"/>
      <c r="B360" s="256"/>
      <c r="C360" s="254"/>
      <c r="D360" s="289"/>
      <c r="E360" s="288"/>
      <c r="F360" s="290"/>
      <c r="G360" s="291"/>
      <c r="I360" s="275"/>
    </row>
    <row r="361" spans="1:9" s="287" customFormat="1" x14ac:dyDescent="0.2">
      <c r="A361" s="288"/>
      <c r="B361" s="256"/>
      <c r="C361" s="254"/>
      <c r="D361" s="289"/>
      <c r="E361" s="288"/>
      <c r="F361" s="290"/>
      <c r="G361" s="291"/>
      <c r="I361" s="275"/>
    </row>
    <row r="362" spans="1:9" s="287" customFormat="1" x14ac:dyDescent="0.2">
      <c r="A362" s="288"/>
      <c r="B362" s="256"/>
      <c r="C362" s="254"/>
      <c r="D362" s="289"/>
      <c r="E362" s="288"/>
      <c r="F362" s="290"/>
      <c r="G362" s="291"/>
      <c r="I362" s="275"/>
    </row>
    <row r="363" spans="1:9" s="287" customFormat="1" x14ac:dyDescent="0.2">
      <c r="A363" s="288"/>
      <c r="B363" s="256"/>
      <c r="C363" s="254"/>
      <c r="D363" s="289"/>
      <c r="E363" s="288"/>
      <c r="F363" s="290"/>
      <c r="G363" s="291"/>
      <c r="I363" s="275"/>
    </row>
    <row r="364" spans="1:9" s="287" customFormat="1" x14ac:dyDescent="0.2">
      <c r="A364" s="288"/>
      <c r="B364" s="256"/>
      <c r="C364" s="254"/>
      <c r="D364" s="289"/>
      <c r="E364" s="288"/>
      <c r="F364" s="290"/>
      <c r="G364" s="291"/>
      <c r="I364" s="275"/>
    </row>
    <row r="365" spans="1:9" s="287" customFormat="1" x14ac:dyDescent="0.2">
      <c r="A365" s="288"/>
      <c r="B365" s="256"/>
      <c r="C365" s="254"/>
      <c r="D365" s="289"/>
      <c r="E365" s="288"/>
      <c r="F365" s="290"/>
      <c r="G365" s="291"/>
      <c r="I365" s="275"/>
    </row>
    <row r="366" spans="1:9" s="287" customFormat="1" x14ac:dyDescent="0.2">
      <c r="A366" s="288"/>
      <c r="B366" s="256"/>
      <c r="C366" s="254"/>
      <c r="D366" s="289"/>
      <c r="E366" s="288"/>
      <c r="F366" s="290"/>
      <c r="G366" s="291"/>
      <c r="I366" s="275"/>
    </row>
    <row r="367" spans="1:9" s="287" customFormat="1" x14ac:dyDescent="0.2">
      <c r="A367" s="288"/>
      <c r="B367" s="256"/>
      <c r="C367" s="254"/>
      <c r="D367" s="289"/>
      <c r="E367" s="288"/>
      <c r="F367" s="290"/>
      <c r="G367" s="291"/>
      <c r="I367" s="275"/>
    </row>
    <row r="368" spans="1:9" s="287" customFormat="1" x14ac:dyDescent="0.2">
      <c r="A368" s="288"/>
      <c r="B368" s="256"/>
      <c r="C368" s="254"/>
      <c r="D368" s="289"/>
      <c r="E368" s="288"/>
      <c r="F368" s="290"/>
      <c r="G368" s="291"/>
      <c r="I368" s="275"/>
    </row>
    <row r="369" spans="1:9" s="287" customFormat="1" x14ac:dyDescent="0.2">
      <c r="A369" s="288"/>
      <c r="B369" s="256"/>
      <c r="C369" s="254"/>
      <c r="D369" s="289"/>
      <c r="E369" s="288"/>
      <c r="F369" s="290"/>
      <c r="G369" s="291"/>
      <c r="I369" s="275"/>
    </row>
    <row r="370" spans="1:9" s="287" customFormat="1" x14ac:dyDescent="0.2">
      <c r="A370" s="288"/>
      <c r="B370" s="256"/>
      <c r="C370" s="254"/>
      <c r="D370" s="289"/>
      <c r="E370" s="288"/>
      <c r="F370" s="290"/>
      <c r="G370" s="291"/>
      <c r="I370" s="275"/>
    </row>
    <row r="371" spans="1:9" s="287" customFormat="1" x14ac:dyDescent="0.2">
      <c r="A371" s="288"/>
      <c r="B371" s="256"/>
      <c r="C371" s="254"/>
      <c r="D371" s="289"/>
      <c r="E371" s="288"/>
      <c r="F371" s="290"/>
      <c r="G371" s="291"/>
      <c r="I371" s="275"/>
    </row>
    <row r="372" spans="1:9" s="287" customFormat="1" x14ac:dyDescent="0.2">
      <c r="A372" s="288"/>
      <c r="B372" s="256"/>
      <c r="C372" s="254"/>
      <c r="D372" s="289"/>
      <c r="E372" s="288"/>
      <c r="F372" s="290"/>
      <c r="G372" s="291"/>
      <c r="I372" s="275"/>
    </row>
    <row r="373" spans="1:9" s="287" customFormat="1" x14ac:dyDescent="0.2">
      <c r="A373" s="288"/>
      <c r="B373" s="256"/>
      <c r="C373" s="254"/>
      <c r="D373" s="289"/>
      <c r="E373" s="288"/>
      <c r="F373" s="290"/>
      <c r="G373" s="291"/>
      <c r="I373" s="275"/>
    </row>
    <row r="374" spans="1:9" s="287" customFormat="1" x14ac:dyDescent="0.2">
      <c r="A374" s="288"/>
      <c r="B374" s="256"/>
      <c r="C374" s="254"/>
      <c r="D374" s="289"/>
      <c r="E374" s="288"/>
      <c r="F374" s="290"/>
      <c r="G374" s="291"/>
      <c r="I374" s="275"/>
    </row>
    <row r="375" spans="1:9" s="287" customFormat="1" x14ac:dyDescent="0.2">
      <c r="A375" s="288"/>
      <c r="B375" s="256"/>
      <c r="C375" s="254"/>
      <c r="D375" s="289"/>
      <c r="E375" s="288"/>
      <c r="F375" s="290"/>
      <c r="G375" s="291"/>
      <c r="I375" s="275"/>
    </row>
    <row r="376" spans="1:9" s="287" customFormat="1" x14ac:dyDescent="0.2">
      <c r="A376" s="288"/>
      <c r="B376" s="256"/>
      <c r="C376" s="254"/>
      <c r="D376" s="289"/>
      <c r="E376" s="288"/>
      <c r="F376" s="290"/>
      <c r="G376" s="291"/>
      <c r="I376" s="275"/>
    </row>
    <row r="377" spans="1:9" s="287" customFormat="1" x14ac:dyDescent="0.2">
      <c r="A377" s="288"/>
      <c r="B377" s="256"/>
      <c r="C377" s="254"/>
      <c r="D377" s="289"/>
      <c r="E377" s="288"/>
      <c r="F377" s="290"/>
      <c r="G377" s="291"/>
      <c r="I377" s="275"/>
    </row>
    <row r="378" spans="1:9" s="287" customFormat="1" x14ac:dyDescent="0.2">
      <c r="A378" s="308"/>
      <c r="B378" s="256"/>
      <c r="C378" s="254"/>
      <c r="D378" s="289"/>
      <c r="E378" s="288"/>
      <c r="F378" s="290"/>
      <c r="G378" s="291"/>
      <c r="I378" s="275"/>
    </row>
    <row r="379" spans="1:9" s="287" customFormat="1" x14ac:dyDescent="0.2">
      <c r="A379" s="298"/>
      <c r="B379" s="299"/>
      <c r="C379" s="300"/>
      <c r="D379" s="301"/>
      <c r="E379" s="302"/>
      <c r="F379" s="303"/>
      <c r="G379" s="304"/>
      <c r="I379" s="275"/>
    </row>
    <row r="380" spans="1:9" s="287" customFormat="1" x14ac:dyDescent="0.2">
      <c r="A380" s="305"/>
      <c r="D380" s="301"/>
      <c r="E380" s="302"/>
      <c r="F380" s="303"/>
      <c r="G380" s="306"/>
      <c r="I380" s="275"/>
    </row>
    <row r="381" spans="1:9" s="287" customFormat="1" x14ac:dyDescent="0.2">
      <c r="A381" s="288"/>
      <c r="B381" s="256"/>
      <c r="C381" s="254"/>
      <c r="D381" s="289"/>
      <c r="E381" s="288"/>
      <c r="F381" s="290"/>
      <c r="G381" s="291"/>
      <c r="I381" s="275"/>
    </row>
    <row r="382" spans="1:9" s="287" customFormat="1" x14ac:dyDescent="0.2">
      <c r="A382" s="288"/>
      <c r="B382" s="256"/>
      <c r="C382" s="254"/>
      <c r="D382" s="289"/>
      <c r="E382" s="288"/>
      <c r="F382" s="290"/>
      <c r="G382" s="291"/>
      <c r="I382" s="275"/>
    </row>
    <row r="383" spans="1:9" s="287" customFormat="1" x14ac:dyDescent="0.2">
      <c r="A383" s="288"/>
      <c r="B383" s="256"/>
      <c r="C383" s="254"/>
      <c r="D383" s="289"/>
      <c r="E383" s="288"/>
      <c r="F383" s="290"/>
      <c r="G383" s="291"/>
      <c r="I383" s="275"/>
    </row>
    <row r="384" spans="1:9" s="287" customFormat="1" x14ac:dyDescent="0.2">
      <c r="A384" s="288"/>
      <c r="B384" s="256"/>
      <c r="C384" s="254"/>
      <c r="D384" s="289"/>
      <c r="E384" s="288"/>
      <c r="F384" s="290"/>
      <c r="G384" s="291"/>
      <c r="I384" s="275"/>
    </row>
    <row r="385" spans="1:9" s="287" customFormat="1" x14ac:dyDescent="0.2">
      <c r="A385" s="288"/>
      <c r="B385" s="256"/>
      <c r="C385" s="254"/>
      <c r="D385" s="289"/>
      <c r="E385" s="288"/>
      <c r="F385" s="290"/>
      <c r="G385" s="291"/>
      <c r="I385" s="275"/>
    </row>
    <row r="386" spans="1:9" s="287" customFormat="1" x14ac:dyDescent="0.2">
      <c r="A386" s="288"/>
      <c r="B386" s="256"/>
      <c r="C386" s="254"/>
      <c r="D386" s="289"/>
      <c r="E386" s="288"/>
      <c r="F386" s="290"/>
      <c r="G386" s="291"/>
      <c r="I386" s="275"/>
    </row>
    <row r="387" spans="1:9" s="287" customFormat="1" x14ac:dyDescent="0.2">
      <c r="A387" s="288"/>
      <c r="B387" s="256"/>
      <c r="C387" s="254"/>
      <c r="D387" s="289"/>
      <c r="E387" s="288"/>
      <c r="F387" s="290"/>
      <c r="G387" s="291"/>
      <c r="I387" s="275"/>
    </row>
    <row r="388" spans="1:9" s="287" customFormat="1" x14ac:dyDescent="0.2">
      <c r="A388" s="288"/>
      <c r="B388" s="256"/>
      <c r="C388" s="254"/>
      <c r="D388" s="289"/>
      <c r="E388" s="288"/>
      <c r="F388" s="290"/>
      <c r="G388" s="291"/>
      <c r="I388" s="275"/>
    </row>
    <row r="389" spans="1:9" s="287" customFormat="1" x14ac:dyDescent="0.2">
      <c r="A389" s="288"/>
      <c r="B389" s="256"/>
      <c r="C389" s="254"/>
      <c r="D389" s="289"/>
      <c r="E389" s="288"/>
      <c r="F389" s="290"/>
      <c r="G389" s="291"/>
      <c r="I389" s="275"/>
    </row>
    <row r="390" spans="1:9" s="287" customFormat="1" x14ac:dyDescent="0.2">
      <c r="A390" s="288"/>
      <c r="B390" s="256"/>
      <c r="C390" s="254"/>
      <c r="D390" s="289"/>
      <c r="E390" s="288"/>
      <c r="F390" s="290"/>
      <c r="G390" s="291"/>
      <c r="I390" s="275"/>
    </row>
    <row r="391" spans="1:9" s="287" customFormat="1" x14ac:dyDescent="0.2">
      <c r="A391" s="288"/>
      <c r="B391" s="256"/>
      <c r="C391" s="254"/>
      <c r="D391" s="289"/>
      <c r="E391" s="288"/>
      <c r="F391" s="290"/>
      <c r="G391" s="291"/>
      <c r="I391" s="275"/>
    </row>
    <row r="392" spans="1:9" s="287" customFormat="1" x14ac:dyDescent="0.2">
      <c r="A392" s="288"/>
      <c r="B392" s="256"/>
      <c r="C392" s="254"/>
      <c r="D392" s="289"/>
      <c r="E392" s="288"/>
      <c r="F392" s="290"/>
      <c r="G392" s="291"/>
      <c r="I392" s="275"/>
    </row>
    <row r="393" spans="1:9" s="287" customFormat="1" x14ac:dyDescent="0.2">
      <c r="A393" s="288"/>
      <c r="B393" s="256"/>
      <c r="C393" s="254"/>
      <c r="D393" s="289"/>
      <c r="E393" s="288"/>
      <c r="F393" s="290"/>
      <c r="G393" s="291"/>
      <c r="I393" s="275"/>
    </row>
    <row r="394" spans="1:9" s="287" customFormat="1" x14ac:dyDescent="0.2">
      <c r="A394" s="288"/>
      <c r="B394" s="256"/>
      <c r="C394" s="254"/>
      <c r="D394" s="289"/>
      <c r="E394" s="288"/>
      <c r="F394" s="290"/>
      <c r="G394" s="291"/>
      <c r="I394" s="275"/>
    </row>
    <row r="395" spans="1:9" s="287" customFormat="1" x14ac:dyDescent="0.2">
      <c r="A395" s="288"/>
      <c r="B395" s="256"/>
      <c r="C395" s="254"/>
      <c r="D395" s="289"/>
      <c r="E395" s="288"/>
      <c r="F395" s="290"/>
      <c r="G395" s="291"/>
      <c r="I395" s="275"/>
    </row>
    <row r="396" spans="1:9" s="287" customFormat="1" x14ac:dyDescent="0.2">
      <c r="A396" s="288"/>
      <c r="B396" s="256"/>
      <c r="C396" s="254"/>
      <c r="D396" s="289"/>
      <c r="E396" s="288"/>
      <c r="F396" s="290"/>
      <c r="G396" s="291"/>
      <c r="I396" s="275"/>
    </row>
    <row r="397" spans="1:9" s="287" customFormat="1" x14ac:dyDescent="0.2">
      <c r="A397" s="288"/>
      <c r="B397" s="256"/>
      <c r="C397" s="254"/>
      <c r="D397" s="289"/>
      <c r="E397" s="288"/>
      <c r="F397" s="290"/>
      <c r="G397" s="291"/>
      <c r="I397" s="275"/>
    </row>
    <row r="398" spans="1:9" s="287" customFormat="1" x14ac:dyDescent="0.2">
      <c r="A398" s="288"/>
      <c r="B398" s="256"/>
      <c r="C398" s="254"/>
      <c r="D398" s="289"/>
      <c r="E398" s="288"/>
      <c r="F398" s="290"/>
      <c r="G398" s="291"/>
      <c r="I398" s="275"/>
    </row>
    <row r="399" spans="1:9" s="287" customFormat="1" x14ac:dyDescent="0.2">
      <c r="A399" s="288"/>
      <c r="B399" s="256"/>
      <c r="C399" s="254"/>
      <c r="D399" s="289"/>
      <c r="E399" s="288"/>
      <c r="F399" s="290"/>
      <c r="G399" s="291"/>
      <c r="I399" s="275"/>
    </row>
    <row r="400" spans="1:9" s="287" customFormat="1" x14ac:dyDescent="0.2">
      <c r="A400" s="288"/>
      <c r="B400" s="256"/>
      <c r="C400" s="254"/>
      <c r="D400" s="289"/>
      <c r="E400" s="288"/>
      <c r="F400" s="290"/>
      <c r="G400" s="291"/>
      <c r="I400" s="275"/>
    </row>
    <row r="401" spans="1:9" s="287" customFormat="1" x14ac:dyDescent="0.2">
      <c r="A401" s="288"/>
      <c r="B401" s="256"/>
      <c r="C401" s="254"/>
      <c r="D401" s="289"/>
      <c r="E401" s="288"/>
      <c r="F401" s="290"/>
      <c r="G401" s="291"/>
      <c r="I401" s="275"/>
    </row>
    <row r="402" spans="1:9" s="287" customFormat="1" x14ac:dyDescent="0.2">
      <c r="A402" s="288"/>
      <c r="B402" s="256"/>
      <c r="C402" s="254"/>
      <c r="D402" s="289"/>
      <c r="E402" s="288"/>
      <c r="F402" s="290"/>
      <c r="G402" s="291"/>
      <c r="I402" s="275"/>
    </row>
    <row r="403" spans="1:9" s="287" customFormat="1" x14ac:dyDescent="0.2">
      <c r="A403" s="288"/>
      <c r="B403" s="256"/>
      <c r="C403" s="254"/>
      <c r="D403" s="289"/>
      <c r="E403" s="288"/>
      <c r="F403" s="290"/>
      <c r="G403" s="291"/>
      <c r="I403" s="275"/>
    </row>
    <row r="404" spans="1:9" s="287" customFormat="1" x14ac:dyDescent="0.2">
      <c r="A404" s="308"/>
      <c r="B404" s="256"/>
      <c r="C404" s="254"/>
      <c r="D404" s="289"/>
      <c r="E404" s="288"/>
      <c r="F404" s="290"/>
      <c r="G404" s="291"/>
      <c r="I404" s="275"/>
    </row>
    <row r="405" spans="1:9" s="287" customFormat="1" x14ac:dyDescent="0.2">
      <c r="A405" s="298"/>
      <c r="B405" s="299"/>
      <c r="C405" s="300"/>
      <c r="D405" s="301"/>
      <c r="E405" s="302"/>
      <c r="F405" s="303"/>
      <c r="G405" s="304"/>
      <c r="I405" s="275"/>
    </row>
    <row r="406" spans="1:9" s="287" customFormat="1" x14ac:dyDescent="0.2">
      <c r="A406" s="305"/>
      <c r="D406" s="301"/>
      <c r="E406" s="302"/>
      <c r="F406" s="303"/>
      <c r="G406" s="306"/>
      <c r="I406" s="275"/>
    </row>
    <row r="407" spans="1:9" s="287" customFormat="1" x14ac:dyDescent="0.2">
      <c r="A407" s="288"/>
      <c r="B407" s="256"/>
      <c r="C407" s="254"/>
      <c r="D407" s="289"/>
      <c r="E407" s="288"/>
      <c r="F407" s="290"/>
      <c r="G407" s="291"/>
      <c r="I407" s="275"/>
    </row>
    <row r="408" spans="1:9" s="287" customFormat="1" x14ac:dyDescent="0.2">
      <c r="A408" s="288"/>
      <c r="B408" s="256"/>
      <c r="C408" s="254"/>
      <c r="D408" s="289"/>
      <c r="E408" s="288"/>
      <c r="F408" s="290"/>
      <c r="G408" s="291"/>
      <c r="I408" s="275"/>
    </row>
    <row r="409" spans="1:9" s="287" customFormat="1" x14ac:dyDescent="0.2">
      <c r="A409" s="288"/>
      <c r="B409" s="256"/>
      <c r="C409" s="254"/>
      <c r="D409" s="289"/>
      <c r="E409" s="288"/>
      <c r="F409" s="290"/>
      <c r="G409" s="291"/>
      <c r="I409" s="275"/>
    </row>
    <row r="410" spans="1:9" s="287" customFormat="1" x14ac:dyDescent="0.2">
      <c r="A410" s="288"/>
      <c r="B410" s="256"/>
      <c r="C410" s="254"/>
      <c r="D410" s="289"/>
      <c r="E410" s="288"/>
      <c r="F410" s="290"/>
      <c r="G410" s="291"/>
      <c r="I410" s="275"/>
    </row>
    <row r="411" spans="1:9" s="287" customFormat="1" x14ac:dyDescent="0.2">
      <c r="A411" s="288"/>
      <c r="B411" s="256"/>
      <c r="C411" s="254"/>
      <c r="D411" s="289"/>
      <c r="E411" s="288"/>
      <c r="F411" s="290"/>
      <c r="G411" s="291"/>
      <c r="I411" s="275"/>
    </row>
    <row r="412" spans="1:9" s="287" customFormat="1" x14ac:dyDescent="0.2">
      <c r="A412" s="288"/>
      <c r="B412" s="256"/>
      <c r="C412" s="254"/>
      <c r="D412" s="289"/>
      <c r="E412" s="288"/>
      <c r="F412" s="290"/>
      <c r="G412" s="291"/>
      <c r="I412" s="275"/>
    </row>
    <row r="413" spans="1:9" s="287" customFormat="1" x14ac:dyDescent="0.2">
      <c r="A413" s="288"/>
      <c r="B413" s="256"/>
      <c r="C413" s="254"/>
      <c r="D413" s="289"/>
      <c r="E413" s="288"/>
      <c r="F413" s="290"/>
      <c r="G413" s="291"/>
      <c r="I413" s="275"/>
    </row>
    <row r="414" spans="1:9" s="287" customFormat="1" x14ac:dyDescent="0.2">
      <c r="A414" s="308"/>
      <c r="B414" s="256"/>
      <c r="C414" s="254"/>
      <c r="D414" s="289"/>
      <c r="E414" s="288"/>
      <c r="F414" s="290"/>
      <c r="G414" s="291"/>
      <c r="I414" s="275"/>
    </row>
    <row r="415" spans="1:9" s="287" customFormat="1" x14ac:dyDescent="0.2">
      <c r="A415" s="298"/>
      <c r="B415" s="299"/>
      <c r="C415" s="300"/>
      <c r="D415" s="301"/>
      <c r="E415" s="302"/>
      <c r="F415" s="303"/>
      <c r="G415" s="304"/>
      <c r="I415" s="275"/>
    </row>
    <row r="416" spans="1:9" s="287" customFormat="1" x14ac:dyDescent="0.2">
      <c r="A416" s="305"/>
      <c r="D416" s="301"/>
      <c r="E416" s="302"/>
      <c r="F416" s="303"/>
      <c r="G416" s="306"/>
      <c r="I416" s="275"/>
    </row>
    <row r="417" spans="1:9" s="287" customFormat="1" x14ac:dyDescent="0.2">
      <c r="A417" s="288"/>
      <c r="B417" s="256"/>
      <c r="C417" s="254"/>
      <c r="D417" s="289"/>
      <c r="E417" s="288"/>
      <c r="F417" s="290"/>
      <c r="G417" s="291"/>
      <c r="I417" s="275"/>
    </row>
    <row r="418" spans="1:9" s="287" customFormat="1" x14ac:dyDescent="0.2">
      <c r="A418" s="288"/>
      <c r="B418" s="256"/>
      <c r="C418" s="254"/>
      <c r="D418" s="289"/>
      <c r="E418" s="288"/>
      <c r="F418" s="290"/>
      <c r="G418" s="291"/>
      <c r="I418" s="275"/>
    </row>
    <row r="419" spans="1:9" s="287" customFormat="1" x14ac:dyDescent="0.2">
      <c r="A419" s="288"/>
      <c r="B419" s="256"/>
      <c r="C419" s="254"/>
      <c r="D419" s="289"/>
      <c r="E419" s="288"/>
      <c r="F419" s="290"/>
      <c r="G419" s="291"/>
      <c r="I419" s="275"/>
    </row>
    <row r="420" spans="1:9" s="287" customFormat="1" x14ac:dyDescent="0.2">
      <c r="A420" s="288"/>
      <c r="B420" s="256"/>
      <c r="C420" s="254"/>
      <c r="D420" s="289"/>
      <c r="E420" s="288"/>
      <c r="F420" s="290"/>
      <c r="G420" s="291"/>
      <c r="I420" s="275"/>
    </row>
    <row r="421" spans="1:9" s="287" customFormat="1" x14ac:dyDescent="0.2">
      <c r="A421" s="288"/>
      <c r="B421" s="256"/>
      <c r="C421" s="254"/>
      <c r="D421" s="289"/>
      <c r="E421" s="288"/>
      <c r="F421" s="290"/>
      <c r="G421" s="291"/>
      <c r="I421" s="275"/>
    </row>
    <row r="422" spans="1:9" s="287" customFormat="1" x14ac:dyDescent="0.2">
      <c r="A422" s="288"/>
      <c r="B422" s="256"/>
      <c r="C422" s="254"/>
      <c r="D422" s="289"/>
      <c r="E422" s="288"/>
      <c r="F422" s="290"/>
      <c r="G422" s="291"/>
      <c r="I422" s="275"/>
    </row>
    <row r="423" spans="1:9" s="287" customFormat="1" x14ac:dyDescent="0.2">
      <c r="A423" s="288"/>
      <c r="B423" s="256"/>
      <c r="C423" s="254"/>
      <c r="D423" s="289"/>
      <c r="E423" s="288"/>
      <c r="F423" s="290"/>
      <c r="G423" s="291"/>
      <c r="I423" s="275"/>
    </row>
    <row r="424" spans="1:9" s="287" customFormat="1" x14ac:dyDescent="0.2">
      <c r="A424" s="288"/>
      <c r="B424" s="256"/>
      <c r="C424" s="254"/>
      <c r="D424" s="289"/>
      <c r="E424" s="288"/>
      <c r="F424" s="290"/>
      <c r="G424" s="291"/>
      <c r="I424" s="275"/>
    </row>
    <row r="425" spans="1:9" s="287" customFormat="1" x14ac:dyDescent="0.2">
      <c r="A425" s="288"/>
      <c r="B425" s="256"/>
      <c r="C425" s="254"/>
      <c r="D425" s="289"/>
      <c r="E425" s="288"/>
      <c r="F425" s="290"/>
      <c r="G425" s="291"/>
      <c r="I425" s="275"/>
    </row>
    <row r="426" spans="1:9" s="287" customFormat="1" x14ac:dyDescent="0.2">
      <c r="A426" s="288"/>
      <c r="B426" s="256"/>
      <c r="C426" s="254"/>
      <c r="D426" s="289"/>
      <c r="E426" s="288"/>
      <c r="F426" s="290"/>
      <c r="G426" s="291"/>
      <c r="I426" s="275"/>
    </row>
    <row r="427" spans="1:9" s="287" customFormat="1" x14ac:dyDescent="0.2">
      <c r="A427" s="288"/>
      <c r="B427" s="256"/>
      <c r="C427" s="254"/>
      <c r="D427" s="289"/>
      <c r="E427" s="288"/>
      <c r="F427" s="290"/>
      <c r="G427" s="291"/>
      <c r="I427" s="275"/>
    </row>
    <row r="428" spans="1:9" s="287" customFormat="1" x14ac:dyDescent="0.2">
      <c r="A428" s="308"/>
      <c r="B428" s="256"/>
      <c r="C428" s="254"/>
      <c r="D428" s="289"/>
      <c r="E428" s="288"/>
      <c r="F428" s="290"/>
      <c r="G428" s="291"/>
      <c r="I428" s="275"/>
    </row>
    <row r="429" spans="1:9" s="287" customFormat="1" x14ac:dyDescent="0.2">
      <c r="A429" s="298"/>
      <c r="B429" s="299"/>
      <c r="C429" s="300"/>
      <c r="D429" s="301"/>
      <c r="E429" s="302"/>
      <c r="F429" s="303"/>
      <c r="G429" s="304"/>
      <c r="I429" s="275"/>
    </row>
    <row r="430" spans="1:9" s="287" customFormat="1" x14ac:dyDescent="0.2">
      <c r="A430" s="305"/>
      <c r="D430" s="301"/>
      <c r="E430" s="302"/>
      <c r="F430" s="303"/>
      <c r="G430" s="306"/>
      <c r="I430" s="275"/>
    </row>
    <row r="431" spans="1:9" s="287" customFormat="1" x14ac:dyDescent="0.2">
      <c r="A431" s="288"/>
      <c r="B431" s="256"/>
      <c r="C431" s="254"/>
      <c r="D431" s="289"/>
      <c r="E431" s="288"/>
      <c r="F431" s="290"/>
      <c r="G431" s="291"/>
      <c r="I431" s="275"/>
    </row>
    <row r="432" spans="1:9" s="287" customFormat="1" x14ac:dyDescent="0.2">
      <c r="A432" s="288"/>
      <c r="B432" s="256"/>
      <c r="C432" s="254"/>
      <c r="D432" s="289"/>
      <c r="E432" s="288"/>
      <c r="F432" s="290"/>
      <c r="G432" s="291"/>
      <c r="I432" s="275"/>
    </row>
    <row r="433" spans="1:9" s="287" customFormat="1" x14ac:dyDescent="0.2">
      <c r="A433" s="288"/>
      <c r="B433" s="256"/>
      <c r="C433" s="254"/>
      <c r="D433" s="307"/>
      <c r="E433" s="288"/>
      <c r="F433" s="290"/>
      <c r="G433" s="291"/>
      <c r="I433" s="275"/>
    </row>
    <row r="434" spans="1:9" s="287" customFormat="1" x14ac:dyDescent="0.2">
      <c r="A434" s="288"/>
      <c r="B434" s="256"/>
      <c r="C434" s="254"/>
      <c r="D434" s="289"/>
      <c r="E434" s="288"/>
      <c r="F434" s="290"/>
      <c r="G434" s="291"/>
      <c r="I434" s="275"/>
    </row>
    <row r="435" spans="1:9" s="287" customFormat="1" x14ac:dyDescent="0.2">
      <c r="A435" s="288"/>
      <c r="B435" s="256"/>
      <c r="C435" s="254"/>
      <c r="D435" s="289"/>
      <c r="E435" s="288"/>
      <c r="F435" s="290"/>
      <c r="G435" s="291"/>
      <c r="I435" s="275"/>
    </row>
    <row r="436" spans="1:9" s="287" customFormat="1" x14ac:dyDescent="0.2">
      <c r="A436" s="288"/>
      <c r="B436" s="256"/>
      <c r="C436" s="254"/>
      <c r="D436" s="289"/>
      <c r="E436" s="288"/>
      <c r="F436" s="290"/>
      <c r="G436" s="291"/>
      <c r="I436" s="275"/>
    </row>
    <row r="437" spans="1:9" s="287" customFormat="1" x14ac:dyDescent="0.2">
      <c r="A437" s="288"/>
      <c r="B437" s="256"/>
      <c r="C437" s="254"/>
      <c r="D437" s="289"/>
      <c r="E437" s="288"/>
      <c r="F437" s="290"/>
      <c r="G437" s="291"/>
      <c r="I437" s="275"/>
    </row>
    <row r="438" spans="1:9" s="287" customFormat="1" x14ac:dyDescent="0.2">
      <c r="A438" s="288"/>
      <c r="B438" s="256"/>
      <c r="C438" s="254"/>
      <c r="D438" s="307"/>
      <c r="E438" s="288"/>
      <c r="F438" s="290"/>
      <c r="G438" s="291"/>
      <c r="I438" s="275"/>
    </row>
    <row r="439" spans="1:9" s="287" customFormat="1" x14ac:dyDescent="0.2">
      <c r="A439" s="288"/>
      <c r="B439" s="256"/>
      <c r="C439" s="254"/>
      <c r="D439" s="307"/>
      <c r="E439" s="288"/>
      <c r="F439" s="290"/>
      <c r="G439" s="291"/>
      <c r="I439" s="275"/>
    </row>
    <row r="440" spans="1:9" s="287" customFormat="1" x14ac:dyDescent="0.2">
      <c r="A440" s="288"/>
      <c r="B440" s="256"/>
      <c r="C440" s="254"/>
      <c r="D440" s="289"/>
      <c r="E440" s="288"/>
      <c r="F440" s="290"/>
      <c r="G440" s="291"/>
      <c r="I440" s="275"/>
    </row>
    <row r="441" spans="1:9" s="287" customFormat="1" x14ac:dyDescent="0.2">
      <c r="A441" s="288"/>
      <c r="B441" s="256"/>
      <c r="C441" s="254"/>
      <c r="D441" s="289"/>
      <c r="E441" s="288"/>
      <c r="F441" s="290"/>
      <c r="G441" s="291"/>
      <c r="I441" s="275"/>
    </row>
    <row r="442" spans="1:9" s="287" customFormat="1" x14ac:dyDescent="0.2">
      <c r="A442" s="288"/>
      <c r="B442" s="256"/>
      <c r="C442" s="254"/>
      <c r="D442" s="289"/>
      <c r="E442" s="288"/>
      <c r="F442" s="290"/>
      <c r="G442" s="291"/>
      <c r="I442" s="275"/>
    </row>
    <row r="443" spans="1:9" s="287" customFormat="1" x14ac:dyDescent="0.2">
      <c r="A443" s="288"/>
      <c r="B443" s="256"/>
      <c r="C443" s="254"/>
      <c r="D443" s="289"/>
      <c r="E443" s="288"/>
      <c r="F443" s="290"/>
      <c r="G443" s="291"/>
      <c r="I443" s="275"/>
    </row>
    <row r="444" spans="1:9" s="287" customFormat="1" x14ac:dyDescent="0.2">
      <c r="A444" s="288"/>
      <c r="B444" s="256"/>
      <c r="C444" s="254"/>
      <c r="D444" s="289"/>
      <c r="E444" s="288"/>
      <c r="F444" s="290"/>
      <c r="G444" s="291"/>
      <c r="I444" s="275"/>
    </row>
    <row r="445" spans="1:9" s="287" customFormat="1" x14ac:dyDescent="0.2">
      <c r="A445" s="288"/>
      <c r="B445" s="256"/>
      <c r="C445" s="254"/>
      <c r="D445" s="289"/>
      <c r="E445" s="288"/>
      <c r="F445" s="290"/>
      <c r="G445" s="291"/>
      <c r="I445" s="275"/>
    </row>
    <row r="446" spans="1:9" s="287" customFormat="1" x14ac:dyDescent="0.2">
      <c r="A446" s="288"/>
      <c r="B446" s="256"/>
      <c r="C446" s="254"/>
      <c r="D446" s="289"/>
      <c r="E446" s="288"/>
      <c r="F446" s="290"/>
      <c r="G446" s="291"/>
      <c r="I446" s="275"/>
    </row>
    <row r="447" spans="1:9" s="287" customFormat="1" x14ac:dyDescent="0.2">
      <c r="A447" s="288"/>
      <c r="B447" s="256"/>
      <c r="C447" s="254"/>
      <c r="D447" s="289"/>
      <c r="E447" s="288"/>
      <c r="F447" s="290"/>
      <c r="G447" s="291"/>
      <c r="I447" s="275"/>
    </row>
    <row r="448" spans="1:9" s="287" customFormat="1" x14ac:dyDescent="0.2">
      <c r="A448" s="288"/>
      <c r="B448" s="256"/>
      <c r="C448" s="254"/>
      <c r="D448" s="289"/>
      <c r="E448" s="288"/>
      <c r="F448" s="290"/>
      <c r="G448" s="291"/>
      <c r="I448" s="275"/>
    </row>
    <row r="449" spans="1:9" s="287" customFormat="1" x14ac:dyDescent="0.2">
      <c r="A449" s="288"/>
      <c r="B449" s="256"/>
      <c r="C449" s="254"/>
      <c r="D449" s="289"/>
      <c r="E449" s="288"/>
      <c r="F449" s="290"/>
      <c r="G449" s="291"/>
      <c r="I449" s="275"/>
    </row>
    <row r="450" spans="1:9" s="287" customFormat="1" x14ac:dyDescent="0.2">
      <c r="A450" s="288"/>
      <c r="B450" s="256"/>
      <c r="C450" s="254"/>
      <c r="D450" s="289"/>
      <c r="E450" s="288"/>
      <c r="F450" s="290"/>
      <c r="G450" s="291"/>
      <c r="I450" s="275"/>
    </row>
    <row r="451" spans="1:9" s="287" customFormat="1" x14ac:dyDescent="0.2">
      <c r="A451" s="288"/>
      <c r="B451" s="256"/>
      <c r="C451" s="254"/>
      <c r="D451" s="289"/>
      <c r="E451" s="288"/>
      <c r="F451" s="290"/>
      <c r="G451" s="291"/>
      <c r="I451" s="275"/>
    </row>
    <row r="452" spans="1:9" s="287" customFormat="1" x14ac:dyDescent="0.2">
      <c r="A452" s="288"/>
      <c r="B452" s="256"/>
      <c r="C452" s="254"/>
      <c r="D452" s="289"/>
      <c r="E452" s="288"/>
      <c r="F452" s="290"/>
      <c r="G452" s="291"/>
      <c r="I452" s="275"/>
    </row>
    <row r="453" spans="1:9" s="287" customFormat="1" x14ac:dyDescent="0.2">
      <c r="A453" s="288"/>
      <c r="B453" s="256"/>
      <c r="C453" s="254"/>
      <c r="D453" s="289"/>
      <c r="E453" s="288"/>
      <c r="F453" s="290"/>
      <c r="G453" s="291"/>
      <c r="I453" s="275"/>
    </row>
    <row r="454" spans="1:9" s="287" customFormat="1" x14ac:dyDescent="0.2">
      <c r="A454" s="288"/>
      <c r="B454" s="256"/>
      <c r="C454" s="254"/>
      <c r="D454" s="289"/>
      <c r="E454" s="288"/>
      <c r="F454" s="290"/>
      <c r="G454" s="291"/>
      <c r="I454" s="275"/>
    </row>
    <row r="455" spans="1:9" s="287" customFormat="1" x14ac:dyDescent="0.2">
      <c r="A455" s="288"/>
      <c r="B455" s="256"/>
      <c r="C455" s="254"/>
      <c r="D455" s="289"/>
      <c r="E455" s="288"/>
      <c r="F455" s="290"/>
      <c r="G455" s="291"/>
      <c r="I455" s="275"/>
    </row>
    <row r="456" spans="1:9" s="287" customFormat="1" x14ac:dyDescent="0.2">
      <c r="A456" s="288"/>
      <c r="B456" s="256"/>
      <c r="C456" s="254"/>
      <c r="D456" s="289"/>
      <c r="E456" s="288"/>
      <c r="F456" s="290"/>
      <c r="G456" s="291"/>
      <c r="I456" s="275"/>
    </row>
    <row r="457" spans="1:9" s="287" customFormat="1" x14ac:dyDescent="0.2">
      <c r="A457" s="288"/>
      <c r="B457" s="256"/>
      <c r="C457" s="254"/>
      <c r="D457" s="289"/>
      <c r="E457" s="288"/>
      <c r="F457" s="290"/>
      <c r="G457" s="291"/>
      <c r="I457" s="275"/>
    </row>
    <row r="458" spans="1:9" s="287" customFormat="1" x14ac:dyDescent="0.2">
      <c r="A458" s="288"/>
      <c r="B458" s="256"/>
      <c r="C458" s="254"/>
      <c r="D458" s="289"/>
      <c r="E458" s="288"/>
      <c r="F458" s="290"/>
      <c r="G458" s="291"/>
      <c r="I458" s="275"/>
    </row>
    <row r="459" spans="1:9" s="287" customFormat="1" x14ac:dyDescent="0.2">
      <c r="A459" s="288"/>
      <c r="B459" s="256"/>
      <c r="C459" s="254"/>
      <c r="D459" s="289"/>
      <c r="E459" s="288"/>
      <c r="F459" s="290"/>
      <c r="G459" s="291"/>
      <c r="I459" s="275"/>
    </row>
    <row r="460" spans="1:9" s="287" customFormat="1" x14ac:dyDescent="0.2">
      <c r="A460" s="288"/>
      <c r="B460" s="256"/>
      <c r="C460" s="254"/>
      <c r="D460" s="289"/>
      <c r="E460" s="288"/>
      <c r="F460" s="290"/>
      <c r="G460" s="291"/>
      <c r="I460" s="275"/>
    </row>
    <row r="461" spans="1:9" s="287" customFormat="1" x14ac:dyDescent="0.2">
      <c r="A461" s="308"/>
      <c r="B461" s="256"/>
      <c r="C461" s="254"/>
      <c r="D461" s="289"/>
      <c r="E461" s="288"/>
      <c r="F461" s="290"/>
      <c r="G461" s="291"/>
      <c r="I461" s="275"/>
    </row>
    <row r="462" spans="1:9" s="287" customFormat="1" x14ac:dyDescent="0.2">
      <c r="A462" s="298"/>
      <c r="B462" s="299"/>
      <c r="C462" s="300"/>
      <c r="D462" s="301"/>
      <c r="E462" s="302"/>
      <c r="F462" s="303"/>
      <c r="G462" s="304"/>
      <c r="I462" s="275"/>
    </row>
    <row r="463" spans="1:9" s="287" customFormat="1" x14ac:dyDescent="0.2">
      <c r="A463" s="305"/>
      <c r="D463" s="301"/>
      <c r="E463" s="302"/>
      <c r="F463" s="303"/>
      <c r="G463" s="306"/>
      <c r="I463" s="275"/>
    </row>
    <row r="464" spans="1:9" s="287" customFormat="1" x14ac:dyDescent="0.2">
      <c r="A464" s="288"/>
      <c r="B464" s="256"/>
      <c r="C464" s="254"/>
      <c r="D464" s="289"/>
      <c r="E464" s="288"/>
      <c r="F464" s="290"/>
      <c r="G464" s="291"/>
      <c r="I464" s="275"/>
    </row>
    <row r="465" spans="1:9" s="287" customFormat="1" x14ac:dyDescent="0.2">
      <c r="A465" s="288"/>
      <c r="B465" s="256"/>
      <c r="C465" s="254"/>
      <c r="D465" s="289"/>
      <c r="E465" s="288"/>
      <c r="F465" s="290"/>
      <c r="G465" s="291"/>
      <c r="I465" s="275"/>
    </row>
    <row r="466" spans="1:9" s="287" customFormat="1" x14ac:dyDescent="0.2">
      <c r="A466" s="288"/>
      <c r="B466" s="256"/>
      <c r="C466" s="254"/>
      <c r="D466" s="289"/>
      <c r="E466" s="288"/>
      <c r="F466" s="290"/>
      <c r="G466" s="291"/>
      <c r="I466" s="275"/>
    </row>
    <row r="467" spans="1:9" s="287" customFormat="1" x14ac:dyDescent="0.2">
      <c r="A467" s="288"/>
      <c r="B467" s="256"/>
      <c r="C467" s="254"/>
      <c r="D467" s="289"/>
      <c r="E467" s="288"/>
      <c r="F467" s="290"/>
      <c r="G467" s="291"/>
      <c r="I467" s="275"/>
    </row>
    <row r="468" spans="1:9" s="287" customFormat="1" x14ac:dyDescent="0.2">
      <c r="A468" s="288"/>
      <c r="B468" s="256"/>
      <c r="C468" s="254"/>
      <c r="D468" s="289"/>
      <c r="E468" s="288"/>
      <c r="F468" s="290"/>
      <c r="G468" s="291"/>
      <c r="I468" s="275"/>
    </row>
    <row r="469" spans="1:9" s="287" customFormat="1" x14ac:dyDescent="0.2">
      <c r="A469" s="288"/>
      <c r="B469" s="256"/>
      <c r="C469" s="254"/>
      <c r="D469" s="289"/>
      <c r="E469" s="288"/>
      <c r="F469" s="290"/>
      <c r="G469" s="291"/>
      <c r="I469" s="275"/>
    </row>
    <row r="470" spans="1:9" s="287" customFormat="1" x14ac:dyDescent="0.2">
      <c r="A470" s="288"/>
      <c r="B470" s="256"/>
      <c r="C470" s="254"/>
      <c r="D470" s="289"/>
      <c r="E470" s="288"/>
      <c r="F470" s="290"/>
      <c r="G470" s="291"/>
      <c r="I470" s="275"/>
    </row>
    <row r="471" spans="1:9" s="287" customFormat="1" x14ac:dyDescent="0.2">
      <c r="A471" s="288"/>
      <c r="B471" s="256"/>
      <c r="C471" s="254"/>
      <c r="D471" s="289"/>
      <c r="E471" s="288"/>
      <c r="F471" s="290"/>
      <c r="G471" s="291"/>
      <c r="I471" s="275"/>
    </row>
    <row r="472" spans="1:9" s="287" customFormat="1" x14ac:dyDescent="0.2">
      <c r="A472" s="288"/>
      <c r="B472" s="256"/>
      <c r="C472" s="254"/>
      <c r="D472" s="307"/>
      <c r="E472" s="288"/>
      <c r="F472" s="290"/>
      <c r="G472" s="291"/>
      <c r="I472" s="275"/>
    </row>
    <row r="473" spans="1:9" s="287" customFormat="1" x14ac:dyDescent="0.2">
      <c r="A473" s="288"/>
      <c r="B473" s="256"/>
      <c r="C473" s="254"/>
      <c r="D473" s="289"/>
      <c r="E473" s="288"/>
      <c r="F473" s="290"/>
      <c r="G473" s="291"/>
      <c r="I473" s="275"/>
    </row>
    <row r="474" spans="1:9" s="287" customFormat="1" x14ac:dyDescent="0.2">
      <c r="A474" s="288"/>
      <c r="B474" s="256"/>
      <c r="C474" s="254"/>
      <c r="D474" s="307"/>
      <c r="E474" s="288"/>
      <c r="F474" s="290"/>
      <c r="G474" s="291"/>
      <c r="I474" s="275"/>
    </row>
    <row r="475" spans="1:9" s="287" customFormat="1" x14ac:dyDescent="0.2">
      <c r="A475" s="288"/>
      <c r="B475" s="256"/>
      <c r="C475" s="254"/>
      <c r="D475" s="289"/>
      <c r="E475" s="288"/>
      <c r="F475" s="290"/>
      <c r="G475" s="291"/>
      <c r="I475" s="275"/>
    </row>
    <row r="476" spans="1:9" s="287" customFormat="1" x14ac:dyDescent="0.2">
      <c r="A476" s="288"/>
      <c r="B476" s="256"/>
      <c r="C476" s="254"/>
      <c r="D476" s="289"/>
      <c r="E476" s="288"/>
      <c r="F476" s="290"/>
      <c r="G476" s="291"/>
      <c r="I476" s="275"/>
    </row>
    <row r="477" spans="1:9" s="287" customFormat="1" x14ac:dyDescent="0.2">
      <c r="A477" s="288"/>
      <c r="B477" s="256"/>
      <c r="C477" s="254"/>
      <c r="D477" s="289"/>
      <c r="E477" s="288"/>
      <c r="F477" s="290"/>
      <c r="G477" s="291"/>
      <c r="I477" s="275"/>
    </row>
    <row r="478" spans="1:9" s="287" customFormat="1" x14ac:dyDescent="0.2">
      <c r="A478" s="288"/>
      <c r="B478" s="256"/>
      <c r="C478" s="254"/>
      <c r="D478" s="289"/>
      <c r="E478" s="288"/>
      <c r="F478" s="290"/>
      <c r="G478" s="291"/>
      <c r="I478" s="275"/>
    </row>
    <row r="479" spans="1:9" s="287" customFormat="1" x14ac:dyDescent="0.2">
      <c r="A479" s="288"/>
      <c r="B479" s="256"/>
      <c r="C479" s="254"/>
      <c r="D479" s="307"/>
      <c r="E479" s="288"/>
      <c r="F479" s="290"/>
      <c r="G479" s="291"/>
      <c r="I479" s="275"/>
    </row>
    <row r="480" spans="1:9" s="287" customFormat="1" x14ac:dyDescent="0.2">
      <c r="A480" s="288"/>
      <c r="B480" s="256"/>
      <c r="C480" s="254"/>
      <c r="D480" s="289"/>
      <c r="E480" s="288"/>
      <c r="F480" s="290"/>
      <c r="G480" s="291"/>
      <c r="I480" s="275"/>
    </row>
    <row r="481" spans="1:9" s="287" customFormat="1" x14ac:dyDescent="0.2">
      <c r="A481" s="288"/>
      <c r="B481" s="256"/>
      <c r="C481" s="254"/>
      <c r="D481" s="289"/>
      <c r="E481" s="288"/>
      <c r="F481" s="290"/>
      <c r="G481" s="291"/>
      <c r="I481" s="275"/>
    </row>
    <row r="482" spans="1:9" s="287" customFormat="1" x14ac:dyDescent="0.2">
      <c r="A482" s="288"/>
      <c r="B482" s="256"/>
      <c r="C482" s="254"/>
      <c r="D482" s="289"/>
      <c r="E482" s="288"/>
      <c r="F482" s="290"/>
      <c r="G482" s="291"/>
      <c r="I482" s="275"/>
    </row>
    <row r="483" spans="1:9" s="287" customFormat="1" x14ac:dyDescent="0.2">
      <c r="A483" s="288"/>
      <c r="B483" s="256"/>
      <c r="C483" s="254"/>
      <c r="D483" s="289"/>
      <c r="E483" s="288"/>
      <c r="F483" s="290"/>
      <c r="G483" s="291"/>
      <c r="I483" s="275"/>
    </row>
    <row r="484" spans="1:9" s="287" customFormat="1" x14ac:dyDescent="0.2">
      <c r="A484" s="288"/>
      <c r="B484" s="256"/>
      <c r="C484" s="254"/>
      <c r="D484" s="289"/>
      <c r="E484" s="288"/>
      <c r="F484" s="290"/>
      <c r="G484" s="291"/>
      <c r="I484" s="275"/>
    </row>
    <row r="485" spans="1:9" s="287" customFormat="1" x14ac:dyDescent="0.2">
      <c r="A485" s="288"/>
      <c r="B485" s="256"/>
      <c r="C485" s="254"/>
      <c r="D485" s="289"/>
      <c r="E485" s="288"/>
      <c r="F485" s="290"/>
      <c r="G485" s="291"/>
      <c r="I485" s="275"/>
    </row>
    <row r="486" spans="1:9" s="287" customFormat="1" x14ac:dyDescent="0.2">
      <c r="A486" s="308"/>
      <c r="B486" s="256"/>
      <c r="C486" s="254"/>
      <c r="D486" s="289"/>
      <c r="E486" s="288"/>
      <c r="F486" s="290"/>
      <c r="G486" s="291"/>
      <c r="I486" s="275"/>
    </row>
    <row r="487" spans="1:9" s="287" customFormat="1" x14ac:dyDescent="0.2">
      <c r="A487" s="298"/>
      <c r="B487" s="299"/>
      <c r="C487" s="300"/>
      <c r="D487" s="301"/>
      <c r="E487" s="302"/>
      <c r="F487" s="303"/>
      <c r="G487" s="304"/>
      <c r="I487" s="275"/>
    </row>
    <row r="488" spans="1:9" s="287" customFormat="1" x14ac:dyDescent="0.2">
      <c r="A488" s="305"/>
      <c r="D488" s="301"/>
      <c r="E488" s="302"/>
      <c r="F488" s="303"/>
      <c r="G488" s="306"/>
      <c r="I488" s="275"/>
    </row>
    <row r="489" spans="1:9" s="287" customFormat="1" x14ac:dyDescent="0.2">
      <c r="A489" s="288"/>
      <c r="B489" s="256"/>
      <c r="C489" s="254"/>
      <c r="D489" s="289"/>
      <c r="E489" s="288"/>
      <c r="F489" s="290"/>
      <c r="G489" s="291"/>
      <c r="I489" s="275"/>
    </row>
    <row r="490" spans="1:9" s="287" customFormat="1" x14ac:dyDescent="0.2">
      <c r="A490" s="288"/>
      <c r="B490" s="256"/>
      <c r="C490" s="254"/>
      <c r="D490" s="307"/>
      <c r="E490" s="288"/>
      <c r="F490" s="290"/>
      <c r="G490" s="291"/>
      <c r="I490" s="275"/>
    </row>
    <row r="491" spans="1:9" s="287" customFormat="1" x14ac:dyDescent="0.2">
      <c r="A491" s="288"/>
      <c r="B491" s="256"/>
      <c r="C491" s="254"/>
      <c r="D491" s="289"/>
      <c r="E491" s="288"/>
      <c r="F491" s="290"/>
      <c r="G491" s="291"/>
      <c r="I491" s="275"/>
    </row>
    <row r="492" spans="1:9" s="287" customFormat="1" x14ac:dyDescent="0.2">
      <c r="A492" s="288"/>
      <c r="B492" s="256"/>
      <c r="C492" s="254"/>
      <c r="D492" s="289"/>
      <c r="E492" s="288"/>
      <c r="F492" s="290"/>
      <c r="G492" s="291"/>
      <c r="I492" s="275"/>
    </row>
    <row r="493" spans="1:9" s="287" customFormat="1" x14ac:dyDescent="0.2">
      <c r="A493" s="288"/>
      <c r="B493" s="256"/>
      <c r="C493" s="254"/>
      <c r="D493" s="289"/>
      <c r="E493" s="288"/>
      <c r="F493" s="290"/>
      <c r="G493" s="291"/>
      <c r="I493" s="275"/>
    </row>
    <row r="494" spans="1:9" s="287" customFormat="1" x14ac:dyDescent="0.2">
      <c r="A494" s="288"/>
      <c r="B494" s="256"/>
      <c r="C494" s="254"/>
      <c r="D494" s="307"/>
      <c r="E494" s="288"/>
      <c r="F494" s="290"/>
      <c r="G494" s="291"/>
      <c r="I494" s="275"/>
    </row>
    <row r="495" spans="1:9" s="287" customFormat="1" x14ac:dyDescent="0.2">
      <c r="A495" s="288"/>
      <c r="B495" s="256"/>
      <c r="C495" s="254"/>
      <c r="D495" s="307"/>
      <c r="E495" s="288"/>
      <c r="F495" s="290"/>
      <c r="G495" s="291"/>
      <c r="I495" s="275"/>
    </row>
    <row r="496" spans="1:9" s="287" customFormat="1" x14ac:dyDescent="0.2">
      <c r="A496" s="288"/>
      <c r="B496" s="253"/>
      <c r="C496" s="254"/>
      <c r="D496" s="289"/>
      <c r="E496" s="288"/>
      <c r="F496" s="290"/>
      <c r="G496" s="291"/>
      <c r="I496" s="275"/>
    </row>
    <row r="497" spans="1:9" s="287" customFormat="1" x14ac:dyDescent="0.2">
      <c r="A497" s="288"/>
      <c r="B497" s="253"/>
      <c r="C497" s="254"/>
      <c r="D497" s="289"/>
      <c r="E497" s="288"/>
      <c r="F497" s="290"/>
      <c r="G497" s="291"/>
      <c r="I497" s="275"/>
    </row>
    <row r="498" spans="1:9" s="287" customFormat="1" x14ac:dyDescent="0.2">
      <c r="A498" s="288"/>
      <c r="B498" s="253"/>
      <c r="C498" s="254"/>
      <c r="D498" s="307"/>
      <c r="E498" s="288"/>
      <c r="F498" s="290"/>
      <c r="G498" s="291"/>
      <c r="I498" s="275"/>
    </row>
    <row r="499" spans="1:9" s="287" customFormat="1" x14ac:dyDescent="0.2">
      <c r="A499" s="288"/>
      <c r="B499" s="253"/>
      <c r="C499" s="254"/>
      <c r="D499" s="289"/>
      <c r="E499" s="288"/>
      <c r="F499" s="290"/>
      <c r="G499" s="291"/>
      <c r="I499" s="275"/>
    </row>
    <row r="500" spans="1:9" s="287" customFormat="1" x14ac:dyDescent="0.2">
      <c r="A500" s="288"/>
      <c r="B500" s="253"/>
      <c r="C500" s="254"/>
      <c r="D500" s="289"/>
      <c r="E500" s="288"/>
      <c r="F500" s="290"/>
      <c r="G500" s="291"/>
      <c r="I500" s="275"/>
    </row>
    <row r="501" spans="1:9" s="287" customFormat="1" x14ac:dyDescent="0.2">
      <c r="A501" s="288"/>
      <c r="B501" s="253"/>
      <c r="C501" s="254"/>
      <c r="D501" s="289"/>
      <c r="E501" s="288"/>
      <c r="F501" s="290"/>
      <c r="G501" s="291"/>
      <c r="I501" s="275"/>
    </row>
    <row r="502" spans="1:9" s="287" customFormat="1" x14ac:dyDescent="0.2">
      <c r="A502" s="288"/>
      <c r="B502" s="253"/>
      <c r="C502" s="254"/>
      <c r="D502" s="289"/>
      <c r="E502" s="288"/>
      <c r="F502" s="290"/>
      <c r="G502" s="291"/>
      <c r="I502" s="275"/>
    </row>
    <row r="503" spans="1:9" s="287" customFormat="1" x14ac:dyDescent="0.2">
      <c r="A503" s="288"/>
      <c r="B503" s="253"/>
      <c r="C503" s="254"/>
      <c r="D503" s="289"/>
      <c r="E503" s="288"/>
      <c r="F503" s="290"/>
      <c r="G503" s="291"/>
      <c r="I503" s="275"/>
    </row>
    <row r="504" spans="1:9" s="287" customFormat="1" x14ac:dyDescent="0.2">
      <c r="A504" s="288"/>
      <c r="B504" s="253"/>
      <c r="C504" s="254"/>
      <c r="D504" s="289"/>
      <c r="E504" s="288"/>
      <c r="F504" s="290"/>
      <c r="G504" s="291"/>
      <c r="I504" s="275"/>
    </row>
    <row r="505" spans="1:9" s="287" customFormat="1" x14ac:dyDescent="0.2">
      <c r="A505" s="288"/>
      <c r="B505" s="253"/>
      <c r="C505" s="254"/>
      <c r="D505" s="307"/>
      <c r="E505" s="288"/>
      <c r="F505" s="290"/>
      <c r="G505" s="291"/>
      <c r="I505" s="275"/>
    </row>
    <row r="506" spans="1:9" s="287" customFormat="1" x14ac:dyDescent="0.2">
      <c r="A506" s="288"/>
      <c r="B506" s="253"/>
      <c r="C506" s="254"/>
      <c r="D506" s="307"/>
      <c r="E506" s="288"/>
      <c r="F506" s="290"/>
      <c r="G506" s="291"/>
      <c r="I506" s="275"/>
    </row>
    <row r="507" spans="1:9" s="287" customFormat="1" x14ac:dyDescent="0.2">
      <c r="A507" s="288"/>
      <c r="B507" s="253"/>
      <c r="C507" s="254"/>
      <c r="D507" s="289"/>
      <c r="E507" s="288"/>
      <c r="F507" s="290"/>
      <c r="G507" s="291"/>
      <c r="I507" s="275"/>
    </row>
    <row r="508" spans="1:9" s="287" customFormat="1" x14ac:dyDescent="0.2">
      <c r="A508" s="288"/>
      <c r="B508" s="253"/>
      <c r="C508" s="254"/>
      <c r="D508" s="307"/>
      <c r="E508" s="288"/>
      <c r="F508" s="290"/>
      <c r="G508" s="291"/>
      <c r="I508" s="275"/>
    </row>
    <row r="509" spans="1:9" s="287" customFormat="1" x14ac:dyDescent="0.2">
      <c r="A509" s="288"/>
      <c r="B509" s="253"/>
      <c r="C509" s="254"/>
      <c r="D509" s="307"/>
      <c r="E509" s="288"/>
      <c r="F509" s="290"/>
      <c r="G509" s="291"/>
      <c r="I509" s="275"/>
    </row>
    <row r="510" spans="1:9" s="287" customFormat="1" x14ac:dyDescent="0.2">
      <c r="A510" s="288"/>
      <c r="B510" s="253"/>
      <c r="C510" s="254"/>
      <c r="D510" s="289"/>
      <c r="E510" s="288"/>
      <c r="F510" s="290"/>
      <c r="G510" s="291"/>
      <c r="I510" s="275"/>
    </row>
    <row r="511" spans="1:9" s="287" customFormat="1" x14ac:dyDescent="0.2">
      <c r="A511" s="288"/>
      <c r="B511" s="253"/>
      <c r="C511" s="254"/>
      <c r="D511" s="289"/>
      <c r="E511" s="288"/>
      <c r="F511" s="290"/>
      <c r="G511" s="291"/>
      <c r="I511" s="275"/>
    </row>
    <row r="512" spans="1:9" s="287" customFormat="1" x14ac:dyDescent="0.2">
      <c r="A512" s="288"/>
      <c r="B512" s="253"/>
      <c r="C512" s="254"/>
      <c r="D512" s="307"/>
      <c r="E512" s="288"/>
      <c r="F512" s="290"/>
      <c r="G512" s="291"/>
      <c r="I512" s="275"/>
    </row>
    <row r="513" spans="1:15" s="287" customFormat="1" x14ac:dyDescent="0.2">
      <c r="A513" s="288"/>
      <c r="B513" s="253"/>
      <c r="C513" s="254"/>
      <c r="D513" s="307"/>
      <c r="E513" s="288"/>
      <c r="F513" s="290"/>
      <c r="G513" s="291"/>
      <c r="I513" s="275"/>
    </row>
    <row r="514" spans="1:15" s="287" customFormat="1" x14ac:dyDescent="0.2">
      <c r="A514" s="288"/>
      <c r="B514" s="253"/>
      <c r="C514" s="254"/>
      <c r="D514" s="307"/>
      <c r="E514" s="288"/>
      <c r="F514" s="290"/>
      <c r="G514" s="291"/>
      <c r="I514" s="275"/>
    </row>
    <row r="515" spans="1:15" s="287" customFormat="1" x14ac:dyDescent="0.2">
      <c r="A515" s="288"/>
      <c r="B515" s="253"/>
      <c r="C515" s="254"/>
      <c r="D515" s="307"/>
      <c r="E515" s="288"/>
      <c r="F515" s="290"/>
      <c r="G515" s="291"/>
      <c r="I515" s="275"/>
    </row>
    <row r="516" spans="1:15" s="287" customFormat="1" x14ac:dyDescent="0.2">
      <c r="A516" s="288"/>
      <c r="B516" s="253"/>
      <c r="C516" s="254"/>
      <c r="D516" s="307"/>
      <c r="E516" s="288"/>
      <c r="F516" s="290"/>
      <c r="G516" s="291"/>
      <c r="I516" s="275"/>
    </row>
    <row r="517" spans="1:15" s="287" customFormat="1" x14ac:dyDescent="0.2">
      <c r="A517" s="308"/>
      <c r="B517" s="256"/>
      <c r="C517" s="254"/>
      <c r="D517" s="289"/>
      <c r="E517" s="288"/>
      <c r="F517" s="290"/>
      <c r="G517" s="291"/>
    </row>
    <row r="518" spans="1:15" s="287" customFormat="1" x14ac:dyDescent="0.2">
      <c r="A518" s="298"/>
      <c r="B518" s="299"/>
      <c r="C518" s="300"/>
      <c r="D518" s="301"/>
      <c r="E518" s="302"/>
      <c r="F518" s="303"/>
      <c r="G518" s="304"/>
    </row>
    <row r="519" spans="1:15" ht="15" x14ac:dyDescent="0.25">
      <c r="A519" s="319"/>
      <c r="B519" s="184"/>
      <c r="C519" s="320"/>
      <c r="D519" s="321"/>
      <c r="E519" s="322"/>
      <c r="F519" s="323"/>
      <c r="G519" s="324"/>
      <c r="H519" s="325"/>
      <c r="I519" s="276"/>
      <c r="J519" s="351"/>
      <c r="K519" s="351"/>
      <c r="L519" s="287"/>
      <c r="M519" s="325"/>
      <c r="N519" s="287"/>
      <c r="O519" s="326"/>
    </row>
    <row r="520" spans="1:15" ht="15" x14ac:dyDescent="0.25">
      <c r="A520" s="352"/>
      <c r="B520" s="352"/>
      <c r="C520" s="327"/>
      <c r="D520" s="328"/>
      <c r="E520" s="226"/>
      <c r="F520" s="329"/>
      <c r="G520" s="330"/>
      <c r="H520" s="276"/>
      <c r="I520" s="331"/>
      <c r="J520" s="332"/>
      <c r="K520" s="325"/>
      <c r="L520" s="325"/>
      <c r="M520" s="325"/>
      <c r="N520" s="325"/>
    </row>
    <row r="521" spans="1:15" ht="15" x14ac:dyDescent="0.25">
      <c r="A521" s="352"/>
      <c r="B521" s="352"/>
      <c r="C521" s="333"/>
      <c r="D521" s="328"/>
      <c r="E521" s="226"/>
      <c r="F521" s="329"/>
      <c r="G521" s="330"/>
      <c r="H521" s="276"/>
      <c r="I521" s="334"/>
      <c r="J521" s="353"/>
      <c r="K521" s="353"/>
      <c r="L521" s="353"/>
      <c r="M521" s="354"/>
      <c r="N521" s="354"/>
    </row>
    <row r="522" spans="1:15" ht="15" x14ac:dyDescent="0.25">
      <c r="A522" s="319"/>
      <c r="B522" s="184"/>
      <c r="C522" s="320"/>
      <c r="D522" s="321"/>
      <c r="E522" s="322"/>
      <c r="F522" s="323"/>
      <c r="G522" s="335"/>
      <c r="H522" s="336"/>
      <c r="I522" s="325"/>
      <c r="J522" s="325"/>
      <c r="K522" s="325"/>
      <c r="L522" s="325"/>
      <c r="M522" s="325"/>
      <c r="N522" s="325"/>
    </row>
    <row r="523" spans="1:15" ht="15" x14ac:dyDescent="0.25">
      <c r="A523" s="258"/>
      <c r="B523" s="258"/>
      <c r="C523" s="327"/>
      <c r="D523" s="328"/>
      <c r="E523" s="226"/>
      <c r="F523" s="329"/>
      <c r="G523" s="330"/>
      <c r="H523" s="276"/>
      <c r="I523" s="331"/>
      <c r="J523" s="332"/>
      <c r="K523" s="325"/>
      <c r="L523" s="325"/>
      <c r="M523" s="325"/>
      <c r="N523" s="325"/>
    </row>
    <row r="524" spans="1:15" ht="15" x14ac:dyDescent="0.25">
      <c r="A524" s="319"/>
      <c r="B524" s="184"/>
      <c r="C524" s="320"/>
      <c r="D524" s="321"/>
      <c r="E524" s="322"/>
      <c r="F524" s="323"/>
      <c r="G524" s="335"/>
      <c r="H524" s="336"/>
      <c r="I524" s="325"/>
      <c r="J524" s="325"/>
      <c r="K524" s="325"/>
      <c r="L524" s="325"/>
      <c r="M524" s="325"/>
      <c r="N524" s="325"/>
    </row>
    <row r="525" spans="1:15" ht="15" x14ac:dyDescent="0.25">
      <c r="A525" s="258"/>
      <c r="B525" s="258"/>
      <c r="C525" s="327"/>
      <c r="D525" s="328"/>
      <c r="E525" s="226"/>
      <c r="F525" s="329"/>
      <c r="G525" s="330"/>
      <c r="H525" s="336"/>
      <c r="I525" s="331"/>
      <c r="J525" s="332"/>
      <c r="K525" s="325"/>
      <c r="L525" s="325"/>
      <c r="M525" s="325"/>
      <c r="N525" s="325"/>
    </row>
    <row r="526" spans="1:15" ht="15" x14ac:dyDescent="0.25">
      <c r="A526" s="258"/>
      <c r="B526" s="258"/>
      <c r="C526" s="337"/>
      <c r="D526" s="328"/>
      <c r="E526" s="226"/>
      <c r="F526" s="329"/>
      <c r="G526" s="330"/>
      <c r="H526" s="336"/>
      <c r="I526" s="331"/>
      <c r="J526" s="332"/>
      <c r="K526" s="325"/>
      <c r="L526" s="325"/>
      <c r="M526" s="325"/>
      <c r="N526" s="325"/>
    </row>
    <row r="527" spans="1:15" ht="15" x14ac:dyDescent="0.25">
      <c r="A527" s="258"/>
      <c r="B527" s="258"/>
      <c r="C527" s="327"/>
      <c r="D527" s="328"/>
      <c r="E527" s="226"/>
      <c r="F527" s="329"/>
      <c r="G527" s="330"/>
      <c r="H527" s="336"/>
      <c r="I527" s="331"/>
      <c r="J527" s="332"/>
      <c r="K527" s="325"/>
      <c r="L527" s="325"/>
      <c r="M527" s="325"/>
      <c r="N527" s="325"/>
    </row>
    <row r="528" spans="1:15" ht="15" x14ac:dyDescent="0.25">
      <c r="A528" s="338"/>
      <c r="B528" s="259"/>
      <c r="C528" s="337"/>
      <c r="D528" s="328"/>
      <c r="E528" s="226"/>
      <c r="F528" s="329"/>
      <c r="G528" s="330"/>
      <c r="H528" s="336"/>
      <c r="I528" s="331"/>
      <c r="J528" s="332"/>
      <c r="K528" s="325"/>
      <c r="L528" s="325"/>
      <c r="M528" s="325"/>
      <c r="N528" s="325"/>
    </row>
    <row r="529" spans="1:14" ht="14.25" x14ac:dyDescent="0.2">
      <c r="A529" s="320"/>
      <c r="B529" s="320"/>
      <c r="C529" s="320"/>
      <c r="D529" s="321"/>
      <c r="E529" s="322"/>
      <c r="F529" s="323"/>
      <c r="G529" s="324"/>
      <c r="H529" s="325"/>
      <c r="I529" s="325"/>
      <c r="J529" s="325"/>
      <c r="K529" s="325"/>
      <c r="L529" s="325"/>
      <c r="M529" s="325"/>
      <c r="N529" s="325"/>
    </row>
    <row r="530" spans="1:14" ht="15" x14ac:dyDescent="0.25">
      <c r="A530" s="338"/>
      <c r="B530" s="226"/>
      <c r="C530" s="339"/>
      <c r="D530" s="328"/>
      <c r="E530" s="226"/>
      <c r="F530" s="329"/>
      <c r="G530" s="330"/>
      <c r="H530" s="325"/>
      <c r="I530" s="325"/>
      <c r="J530" s="325"/>
    </row>
    <row r="531" spans="1:14" ht="15" x14ac:dyDescent="0.25">
      <c r="A531" s="338"/>
      <c r="B531" s="258"/>
      <c r="C531" s="339"/>
      <c r="D531" s="328"/>
      <c r="E531" s="226"/>
      <c r="F531" s="329"/>
      <c r="G531" s="330"/>
      <c r="H531" s="336"/>
      <c r="I531" s="331"/>
      <c r="J531" s="332"/>
    </row>
    <row r="532" spans="1:14" ht="15" x14ac:dyDescent="0.25">
      <c r="A532" s="338"/>
      <c r="B532" s="258"/>
      <c r="C532" s="339"/>
      <c r="D532" s="328"/>
      <c r="E532" s="226"/>
      <c r="F532" s="329"/>
      <c r="G532" s="330"/>
      <c r="H532" s="336"/>
      <c r="I532" s="331"/>
      <c r="J532" s="332"/>
    </row>
    <row r="533" spans="1:14" ht="15" x14ac:dyDescent="0.25">
      <c r="A533" s="338"/>
      <c r="B533" s="258"/>
      <c r="C533" s="339"/>
      <c r="D533" s="328"/>
      <c r="E533" s="226"/>
      <c r="F533" s="329"/>
      <c r="G533" s="330"/>
      <c r="H533" s="336"/>
      <c r="I533" s="331"/>
      <c r="J533" s="332"/>
    </row>
    <row r="534" spans="1:14" ht="15" x14ac:dyDescent="0.25">
      <c r="A534" s="338"/>
      <c r="B534" s="258"/>
      <c r="C534" s="339"/>
      <c r="D534" s="328"/>
      <c r="E534" s="226"/>
      <c r="F534" s="329"/>
      <c r="G534" s="330"/>
      <c r="H534" s="336"/>
      <c r="I534" s="331"/>
      <c r="J534" s="332"/>
    </row>
    <row r="535" spans="1:14" ht="15" x14ac:dyDescent="0.25">
      <c r="A535" s="338"/>
      <c r="B535" s="258"/>
      <c r="C535" s="339"/>
      <c r="D535" s="328"/>
      <c r="E535" s="226"/>
      <c r="F535" s="329"/>
      <c r="G535" s="330"/>
      <c r="H535" s="336"/>
      <c r="I535" s="331"/>
      <c r="J535" s="332"/>
    </row>
    <row r="536" spans="1:14" ht="15" x14ac:dyDescent="0.25">
      <c r="A536" s="338"/>
      <c r="B536" s="258"/>
      <c r="C536" s="339"/>
      <c r="D536" s="328"/>
      <c r="E536" s="226"/>
      <c r="F536" s="329"/>
      <c r="G536" s="330"/>
      <c r="H536" s="336"/>
      <c r="I536" s="331"/>
      <c r="J536" s="332"/>
    </row>
    <row r="537" spans="1:14" ht="15" x14ac:dyDescent="0.25">
      <c r="A537" s="338"/>
      <c r="B537" s="258"/>
      <c r="C537" s="339"/>
      <c r="D537" s="328"/>
      <c r="E537" s="226"/>
      <c r="F537" s="329"/>
      <c r="G537" s="330"/>
      <c r="H537" s="336"/>
      <c r="I537" s="331"/>
      <c r="J537" s="332"/>
    </row>
    <row r="538" spans="1:14" ht="15" x14ac:dyDescent="0.25">
      <c r="A538" s="338"/>
      <c r="B538" s="258"/>
      <c r="C538" s="339"/>
      <c r="D538" s="328"/>
      <c r="E538" s="226"/>
      <c r="F538" s="329"/>
      <c r="G538" s="330"/>
      <c r="H538" s="336"/>
      <c r="I538" s="331"/>
      <c r="J538" s="332"/>
    </row>
    <row r="539" spans="1:14" ht="15" x14ac:dyDescent="0.25">
      <c r="A539" s="319"/>
      <c r="B539" s="340"/>
      <c r="C539" s="341"/>
      <c r="D539" s="342"/>
      <c r="E539" s="343"/>
      <c r="F539" s="344"/>
      <c r="G539" s="345"/>
      <c r="J539" s="325"/>
    </row>
    <row r="540" spans="1:14" ht="15" x14ac:dyDescent="0.25">
      <c r="A540" s="338"/>
      <c r="B540" s="226"/>
      <c r="C540" s="327"/>
      <c r="D540" s="328"/>
      <c r="E540" s="226"/>
      <c r="F540" s="329"/>
      <c r="G540" s="330"/>
      <c r="J540" s="332"/>
    </row>
    <row r="541" spans="1:14" ht="15" x14ac:dyDescent="0.25">
      <c r="A541" s="338"/>
      <c r="B541" s="226"/>
      <c r="C541" s="327"/>
      <c r="D541" s="328"/>
      <c r="E541" s="226"/>
      <c r="F541" s="329"/>
      <c r="G541" s="330"/>
      <c r="J541" s="332"/>
    </row>
    <row r="542" spans="1:14" ht="15" x14ac:dyDescent="0.25">
      <c r="A542" s="338"/>
      <c r="B542" s="226"/>
      <c r="C542" s="327"/>
      <c r="D542" s="328"/>
      <c r="E542" s="226"/>
      <c r="F542" s="329"/>
      <c r="G542" s="330"/>
      <c r="J542" s="332"/>
    </row>
    <row r="543" spans="1:14" ht="15" x14ac:dyDescent="0.25">
      <c r="A543" s="338"/>
      <c r="B543" s="226"/>
      <c r="C543" s="346"/>
      <c r="D543" s="321"/>
      <c r="E543" s="322"/>
      <c r="F543" s="323"/>
      <c r="G543" s="324"/>
      <c r="J543" s="325"/>
    </row>
    <row r="544" spans="1:14" ht="15" x14ac:dyDescent="0.25">
      <c r="A544" s="338"/>
      <c r="B544" s="226"/>
      <c r="C544" s="327"/>
      <c r="D544" s="328"/>
      <c r="E544" s="226"/>
      <c r="F544" s="329"/>
      <c r="G544" s="330"/>
      <c r="J544" s="332"/>
    </row>
    <row r="545" spans="1:10" ht="15" x14ac:dyDescent="0.25">
      <c r="A545" s="338"/>
      <c r="B545" s="226"/>
      <c r="C545" s="327"/>
      <c r="D545" s="328"/>
      <c r="E545" s="226"/>
      <c r="F545" s="329"/>
      <c r="G545" s="330"/>
      <c r="J545" s="332"/>
    </row>
    <row r="546" spans="1:10" ht="15" x14ac:dyDescent="0.25">
      <c r="A546" s="338"/>
      <c r="B546" s="226"/>
      <c r="C546" s="327"/>
      <c r="D546" s="328"/>
      <c r="E546" s="226"/>
      <c r="F546" s="329"/>
      <c r="G546" s="330"/>
      <c r="J546" s="332"/>
    </row>
    <row r="547" spans="1:10" ht="15" x14ac:dyDescent="0.25">
      <c r="A547" s="338"/>
      <c r="B547" s="226"/>
      <c r="C547" s="346"/>
      <c r="D547" s="321"/>
      <c r="E547" s="322"/>
      <c r="F547" s="323"/>
      <c r="G547" s="324"/>
      <c r="J547" s="325"/>
    </row>
    <row r="548" spans="1:10" ht="15" x14ac:dyDescent="0.25">
      <c r="A548" s="338"/>
      <c r="B548" s="226"/>
      <c r="C548" s="327"/>
      <c r="D548" s="328"/>
      <c r="E548" s="226"/>
      <c r="F548" s="329"/>
      <c r="G548" s="330"/>
      <c r="J548" s="332"/>
    </row>
    <row r="549" spans="1:10" ht="15" x14ac:dyDescent="0.25">
      <c r="A549" s="338"/>
      <c r="B549" s="226"/>
      <c r="C549" s="327"/>
      <c r="D549" s="328"/>
      <c r="E549" s="226"/>
      <c r="F549" s="329"/>
      <c r="G549" s="330"/>
      <c r="J549" s="332"/>
    </row>
    <row r="550" spans="1:10" ht="15" x14ac:dyDescent="0.25">
      <c r="A550" s="338"/>
      <c r="B550" s="226"/>
      <c r="C550" s="327"/>
      <c r="D550" s="328"/>
      <c r="E550" s="226"/>
      <c r="F550" s="329"/>
      <c r="G550" s="330"/>
      <c r="J550" s="332"/>
    </row>
    <row r="551" spans="1:10" ht="15" x14ac:dyDescent="0.25">
      <c r="A551" s="338"/>
      <c r="B551" s="226"/>
      <c r="C551" s="346"/>
      <c r="D551" s="321"/>
      <c r="E551" s="322"/>
      <c r="F551" s="323"/>
      <c r="G551" s="324"/>
      <c r="J551" s="325"/>
    </row>
    <row r="552" spans="1:10" ht="15" x14ac:dyDescent="0.25">
      <c r="A552" s="338"/>
      <c r="B552" s="226"/>
      <c r="C552" s="327"/>
      <c r="D552" s="328"/>
      <c r="E552" s="226"/>
      <c r="F552" s="329"/>
      <c r="G552" s="330"/>
      <c r="J552" s="332"/>
    </row>
    <row r="553" spans="1:10" ht="15" x14ac:dyDescent="0.25">
      <c r="A553" s="338"/>
      <c r="B553" s="226"/>
      <c r="C553" s="327"/>
      <c r="D553" s="328"/>
      <c r="E553" s="226"/>
      <c r="F553" s="329"/>
      <c r="G553" s="330"/>
      <c r="J553" s="332"/>
    </row>
    <row r="554" spans="1:10" ht="15" x14ac:dyDescent="0.25">
      <c r="A554" s="338"/>
      <c r="B554" s="226"/>
      <c r="C554" s="327"/>
      <c r="D554" s="328"/>
      <c r="E554" s="226"/>
      <c r="F554" s="329"/>
      <c r="G554" s="330"/>
      <c r="J554" s="332"/>
    </row>
    <row r="555" spans="1:10" ht="15" x14ac:dyDescent="0.25">
      <c r="A555" s="338"/>
      <c r="B555" s="226"/>
      <c r="C555" s="346"/>
      <c r="D555" s="321"/>
      <c r="E555" s="322"/>
      <c r="F555" s="323"/>
      <c r="G555" s="324"/>
      <c r="J555" s="325"/>
    </row>
    <row r="556" spans="1:10" ht="15" x14ac:dyDescent="0.25">
      <c r="A556" s="338"/>
      <c r="B556" s="226"/>
      <c r="C556" s="327"/>
      <c r="D556" s="328"/>
      <c r="E556" s="226"/>
      <c r="F556" s="329"/>
      <c r="G556" s="330"/>
      <c r="J556" s="332"/>
    </row>
    <row r="557" spans="1:10" ht="15" x14ac:dyDescent="0.25">
      <c r="A557" s="338"/>
      <c r="B557" s="226"/>
      <c r="C557" s="327"/>
      <c r="D557" s="328"/>
      <c r="E557" s="226"/>
      <c r="F557" s="329"/>
      <c r="G557" s="330"/>
      <c r="J557" s="332"/>
    </row>
    <row r="558" spans="1:10" ht="15" x14ac:dyDescent="0.25">
      <c r="A558" s="338"/>
      <c r="B558" s="226"/>
      <c r="C558" s="327"/>
      <c r="D558" s="328"/>
      <c r="E558" s="226"/>
      <c r="F558" s="329"/>
      <c r="G558" s="330"/>
      <c r="J558" s="332"/>
    </row>
    <row r="559" spans="1:10" ht="15" x14ac:dyDescent="0.25">
      <c r="A559" s="338"/>
      <c r="B559" s="226"/>
      <c r="C559" s="346"/>
      <c r="D559" s="321"/>
      <c r="E559" s="322"/>
      <c r="F559" s="323"/>
      <c r="G559" s="324"/>
      <c r="J559" s="325"/>
    </row>
    <row r="560" spans="1:10" ht="15" x14ac:dyDescent="0.25">
      <c r="A560" s="338"/>
      <c r="B560" s="226"/>
      <c r="C560" s="327"/>
      <c r="D560" s="328"/>
      <c r="E560" s="226"/>
      <c r="F560" s="329"/>
      <c r="G560" s="330"/>
      <c r="J560" s="332"/>
    </row>
    <row r="561" spans="1:10" ht="15" x14ac:dyDescent="0.25">
      <c r="A561" s="338"/>
      <c r="B561" s="226"/>
      <c r="C561" s="327"/>
      <c r="D561" s="328"/>
      <c r="E561" s="226"/>
      <c r="F561" s="329"/>
      <c r="G561" s="330"/>
      <c r="J561" s="332"/>
    </row>
    <row r="562" spans="1:10" ht="15" x14ac:dyDescent="0.25">
      <c r="A562" s="338"/>
      <c r="B562" s="226"/>
      <c r="C562" s="327"/>
      <c r="D562" s="328"/>
      <c r="E562" s="226"/>
      <c r="F562" s="329"/>
      <c r="G562" s="330"/>
      <c r="J562" s="332"/>
    </row>
    <row r="563" spans="1:10" ht="15" x14ac:dyDescent="0.25">
      <c r="A563" s="338"/>
      <c r="B563" s="226"/>
      <c r="C563" s="346"/>
      <c r="D563" s="321"/>
      <c r="E563" s="322"/>
      <c r="F563" s="323"/>
      <c r="G563" s="324"/>
      <c r="J563" s="325"/>
    </row>
    <row r="564" spans="1:10" ht="15" x14ac:dyDescent="0.25">
      <c r="A564" s="338"/>
      <c r="B564" s="226"/>
      <c r="C564" s="327"/>
      <c r="D564" s="328"/>
      <c r="E564" s="226"/>
      <c r="F564" s="329"/>
      <c r="G564" s="330"/>
      <c r="J564" s="332"/>
    </row>
    <row r="565" spans="1:10" ht="15" x14ac:dyDescent="0.25">
      <c r="A565" s="338"/>
      <c r="B565" s="226"/>
      <c r="C565" s="327"/>
      <c r="D565" s="328"/>
      <c r="E565" s="226"/>
      <c r="F565" s="329"/>
      <c r="G565" s="330"/>
      <c r="J565" s="332"/>
    </row>
    <row r="566" spans="1:10" ht="15" x14ac:dyDescent="0.25">
      <c r="A566" s="338"/>
      <c r="B566" s="226"/>
      <c r="C566" s="327"/>
      <c r="D566" s="328"/>
      <c r="E566" s="226"/>
      <c r="F566" s="329"/>
      <c r="G566" s="330"/>
      <c r="J566" s="332"/>
    </row>
    <row r="567" spans="1:10" ht="15" x14ac:dyDescent="0.25">
      <c r="A567" s="338"/>
      <c r="B567" s="226"/>
      <c r="C567" s="346"/>
      <c r="D567" s="321"/>
      <c r="E567" s="322"/>
      <c r="F567" s="323"/>
      <c r="G567" s="324"/>
      <c r="J567" s="325"/>
    </row>
    <row r="568" spans="1:10" ht="15" x14ac:dyDescent="0.25">
      <c r="A568" s="338"/>
      <c r="B568" s="226"/>
      <c r="C568" s="327"/>
      <c r="D568" s="328"/>
      <c r="E568" s="226"/>
      <c r="F568" s="329"/>
      <c r="G568" s="330"/>
      <c r="J568" s="332"/>
    </row>
    <row r="569" spans="1:10" ht="15" x14ac:dyDescent="0.25">
      <c r="A569" s="338"/>
      <c r="B569" s="226"/>
      <c r="C569" s="327"/>
      <c r="D569" s="328"/>
      <c r="E569" s="226"/>
      <c r="F569" s="329"/>
      <c r="G569" s="330"/>
      <c r="J569" s="332"/>
    </row>
    <row r="570" spans="1:10" ht="15" x14ac:dyDescent="0.25">
      <c r="A570" s="338"/>
      <c r="B570" s="226"/>
      <c r="C570" s="327"/>
      <c r="D570" s="328"/>
      <c r="E570" s="226"/>
      <c r="F570" s="329"/>
      <c r="G570" s="330"/>
      <c r="J570" s="332"/>
    </row>
    <row r="571" spans="1:10" ht="15" x14ac:dyDescent="0.25">
      <c r="A571" s="338"/>
      <c r="B571" s="226"/>
      <c r="C571" s="346"/>
      <c r="D571" s="321"/>
      <c r="E571" s="322"/>
      <c r="F571" s="323"/>
      <c r="G571" s="324"/>
    </row>
    <row r="572" spans="1:10" ht="15.75" x14ac:dyDescent="0.2">
      <c r="A572" s="355"/>
      <c r="B572" s="355"/>
      <c r="C572" s="355"/>
      <c r="D572" s="355"/>
      <c r="E572" s="355"/>
      <c r="F572" s="355"/>
      <c r="G572" s="355"/>
    </row>
  </sheetData>
  <sheetProtection sheet="1" objects="1" scenarios="1"/>
  <mergeCells count="9">
    <mergeCell ref="A5:B5"/>
    <mergeCell ref="A6:B6"/>
    <mergeCell ref="A7:G7"/>
    <mergeCell ref="A1:B1"/>
    <mergeCell ref="C1:G1"/>
    <mergeCell ref="A2:B2"/>
    <mergeCell ref="C2:G2"/>
    <mergeCell ref="A3:B3"/>
    <mergeCell ref="A4:B4"/>
  </mergeCells>
  <printOptions horizontalCentered="1"/>
  <pageMargins left="0.5" right="0.5" top="0.5" bottom="0.5" header="0.3" footer="0.3"/>
  <pageSetup scale="76" fitToHeight="0" orientation="portrait" r:id="rId1"/>
  <headerFooter>
    <oddFooter>&amp;L&amp;8&amp;Z&amp;F&amp;R&amp;8REV: 04/01/2014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CSI Level 1 Summary</vt:lpstr>
      <vt:lpstr>CSI Level 2 Breakdown</vt:lpstr>
      <vt:lpstr>CSI Level 3 Detail</vt:lpstr>
      <vt:lpstr>'CSI Level 1 Summary'!Print_Area</vt:lpstr>
      <vt:lpstr>'CSI Level 2 Breakdown'!Print_Area</vt:lpstr>
      <vt:lpstr>'CSI Level 3 Detail'!Print_Area</vt:lpstr>
      <vt:lpstr>'CSI Level 1 Summary'!Print_Titles</vt:lpstr>
      <vt:lpstr>'CSI Level 2 Breakdown'!Print_Titles</vt:lpstr>
      <vt:lpstr>'CSI Level 3 Detail'!Print_Titles</vt:lpstr>
    </vt:vector>
  </TitlesOfParts>
  <Company>The 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bobspy</dc:creator>
  <cp:lastModifiedBy>Hayford, Jana</cp:lastModifiedBy>
  <cp:lastPrinted>2014-04-07T16:05:47Z</cp:lastPrinted>
  <dcterms:created xsi:type="dcterms:W3CDTF">2005-04-05T11:24:32Z</dcterms:created>
  <dcterms:modified xsi:type="dcterms:W3CDTF">2022-04-21T20:19:36Z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96d68bee-bdf8-4094-9dfe-67678af4c9f8</vt:lpwstr>
  </property>
</Properties>
</file>